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Kepviselo_testuleti_eloterjesztesek\2026 előterjesztések\10 szeptember 17\"/>
    </mc:Choice>
  </mc:AlternateContent>
  <xr:revisionPtr revIDLastSave="0" documentId="13_ncr:1_{F702A06E-70DC-4AB9-8B14-1C2186F8AE5F}" xr6:coauthVersionLast="47" xr6:coauthVersionMax="47" xr10:uidLastSave="{00000000-0000-0000-0000-000000000000}"/>
  <bookViews>
    <workbookView xWindow="-120" yWindow="-120" windowWidth="29040" windowHeight="15720" xr2:uid="{DA958819-8288-4231-ACF6-8F7E5FC9CB7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J35" i="1" l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F53" i="1"/>
  <c r="F61" i="1"/>
  <c r="F60" i="1" s="1"/>
  <c r="AA41" i="1"/>
  <c r="AA42" i="1"/>
  <c r="AA43" i="1"/>
  <c r="AA44" i="1"/>
  <c r="AA45" i="1"/>
  <c r="AJ64" i="1" l="1"/>
  <c r="AJ63" i="1"/>
  <c r="AJ62" i="1"/>
  <c r="AJ61" i="1"/>
  <c r="AJ60" i="1"/>
  <c r="AJ58" i="1"/>
  <c r="AJ57" i="1"/>
  <c r="AJ56" i="1"/>
  <c r="AJ55" i="1"/>
  <c r="AJ54" i="1"/>
  <c r="AJ52" i="1"/>
  <c r="AJ51" i="1"/>
  <c r="AJ50" i="1"/>
  <c r="AJ49" i="1"/>
  <c r="AJ48" i="1"/>
  <c r="AJ47" i="1"/>
  <c r="AJ46" i="1"/>
  <c r="AJ45" i="1"/>
  <c r="AJ44" i="1"/>
  <c r="AJ43" i="1"/>
  <c r="AJ42" i="1"/>
  <c r="AE19" i="1"/>
  <c r="AE18" i="1"/>
  <c r="Z61" i="1"/>
  <c r="Z60" i="1"/>
  <c r="AA54" i="1"/>
  <c r="Z53" i="1"/>
  <c r="Z42" i="1"/>
  <c r="Z9" i="1"/>
  <c r="Z8" i="1"/>
  <c r="AA9" i="1"/>
  <c r="Z18" i="1"/>
  <c r="Z29" i="1"/>
  <c r="Z28" i="1"/>
  <c r="AA33" i="1"/>
  <c r="AA11" i="1"/>
  <c r="P61" i="1"/>
  <c r="P60" i="1"/>
  <c r="P53" i="1"/>
  <c r="AJ53" i="1" s="1"/>
  <c r="Q54" i="1"/>
  <c r="Q45" i="1"/>
  <c r="Q44" i="1"/>
  <c r="Q43" i="1"/>
  <c r="P42" i="1"/>
  <c r="Q35" i="1"/>
  <c r="P35" i="1"/>
  <c r="P29" i="1"/>
  <c r="P28" i="1"/>
  <c r="G55" i="1"/>
  <c r="P41" i="1" l="1"/>
  <c r="Z41" i="1"/>
  <c r="Z66" i="1" s="1"/>
  <c r="Z7" i="1"/>
  <c r="Z35" i="1" s="1"/>
  <c r="F47" i="1"/>
  <c r="G48" i="1" l="1"/>
  <c r="G49" i="1"/>
  <c r="G64" i="1"/>
  <c r="G63" i="1"/>
  <c r="G54" i="1"/>
  <c r="G46" i="1"/>
  <c r="G45" i="1"/>
  <c r="G44" i="1"/>
  <c r="G43" i="1"/>
  <c r="F42" i="1"/>
  <c r="F41" i="1" s="1"/>
  <c r="G26" i="1"/>
  <c r="G24" i="1"/>
  <c r="G23" i="1"/>
  <c r="G21" i="1"/>
  <c r="G20" i="1"/>
  <c r="G32" i="1"/>
  <c r="G13" i="1"/>
  <c r="G11" i="1"/>
  <c r="G10" i="1"/>
  <c r="G9" i="1" s="1"/>
  <c r="F35" i="1"/>
  <c r="F29" i="1"/>
  <c r="F28" i="1" s="1"/>
  <c r="E22" i="1"/>
  <c r="F22" i="1"/>
  <c r="F18" i="1" s="1"/>
  <c r="F25" i="1"/>
  <c r="F9" i="1"/>
  <c r="F8" i="1"/>
  <c r="F12" i="1"/>
  <c r="H9" i="1"/>
  <c r="I9" i="1"/>
  <c r="J9" i="1"/>
  <c r="F66" i="1" l="1"/>
  <c r="AJ41" i="1"/>
  <c r="AJ66" i="1" s="1"/>
  <c r="F7" i="1"/>
  <c r="AI43" i="1" l="1"/>
  <c r="AI44" i="1"/>
  <c r="AI45" i="1"/>
  <c r="AH46" i="1"/>
  <c r="AI46" i="1"/>
  <c r="AH48" i="1"/>
  <c r="AI48" i="1"/>
  <c r="AH49" i="1"/>
  <c r="AI49" i="1"/>
  <c r="AH50" i="1"/>
  <c r="AI50" i="1"/>
  <c r="AH51" i="1"/>
  <c r="AI51" i="1"/>
  <c r="AH52" i="1"/>
  <c r="AI52" i="1"/>
  <c r="AH54" i="1"/>
  <c r="AI54" i="1"/>
  <c r="AH55" i="1"/>
  <c r="AI55" i="1"/>
  <c r="AI56" i="1"/>
  <c r="AH57" i="1"/>
  <c r="AI57" i="1"/>
  <c r="AH58" i="1"/>
  <c r="AI58" i="1"/>
  <c r="AH62" i="1"/>
  <c r="AI62" i="1"/>
  <c r="AK62" i="1"/>
  <c r="AH63" i="1"/>
  <c r="AI63" i="1"/>
  <c r="AH64" i="1"/>
  <c r="AI64" i="1"/>
  <c r="AH10" i="1"/>
  <c r="AI10" i="1"/>
  <c r="AH11" i="1"/>
  <c r="AI11" i="1"/>
  <c r="AH13" i="1"/>
  <c r="AI13" i="1"/>
  <c r="AH14" i="1"/>
  <c r="AI14" i="1"/>
  <c r="AH15" i="1"/>
  <c r="AI15" i="1"/>
  <c r="AH17" i="1"/>
  <c r="AI17" i="1"/>
  <c r="AH20" i="1"/>
  <c r="AI20" i="1"/>
  <c r="AH21" i="1"/>
  <c r="AI21" i="1"/>
  <c r="AH23" i="1"/>
  <c r="AI23" i="1"/>
  <c r="AH24" i="1"/>
  <c r="AI24" i="1"/>
  <c r="AH26" i="1"/>
  <c r="AI26" i="1"/>
  <c r="AH27" i="1"/>
  <c r="AI27" i="1"/>
  <c r="AK27" i="1"/>
  <c r="AH30" i="1"/>
  <c r="AI30" i="1"/>
  <c r="AK30" i="1"/>
  <c r="AH31" i="1"/>
  <c r="AI31" i="1"/>
  <c r="AH32" i="1"/>
  <c r="AI32" i="1"/>
  <c r="AH33" i="1"/>
  <c r="AI33" i="1"/>
  <c r="G58" i="1"/>
  <c r="AK58" i="1" s="1"/>
  <c r="G57" i="1"/>
  <c r="AK57" i="1" s="1"/>
  <c r="AK55" i="1"/>
  <c r="AK63" i="1"/>
  <c r="AK52" i="1"/>
  <c r="AK51" i="1"/>
  <c r="AK50" i="1"/>
  <c r="AK49" i="1"/>
  <c r="AK48" i="1"/>
  <c r="AK46" i="1"/>
  <c r="AD61" i="1"/>
  <c r="AD60" i="1" s="1"/>
  <c r="AF54" i="1"/>
  <c r="AD53" i="1"/>
  <c r="AF45" i="1"/>
  <c r="AF44" i="1"/>
  <c r="AF43" i="1"/>
  <c r="AD42" i="1"/>
  <c r="Y61" i="1"/>
  <c r="Y60" i="1" s="1"/>
  <c r="AA53" i="1"/>
  <c r="Y53" i="1"/>
  <c r="Y42" i="1"/>
  <c r="T61" i="1"/>
  <c r="T60" i="1" s="1"/>
  <c r="V54" i="1"/>
  <c r="T53" i="1"/>
  <c r="V45" i="1"/>
  <c r="V44" i="1"/>
  <c r="V43" i="1"/>
  <c r="T42" i="1"/>
  <c r="T41" i="1" s="1"/>
  <c r="O61" i="1"/>
  <c r="O60" i="1" s="1"/>
  <c r="O53" i="1"/>
  <c r="O42" i="1"/>
  <c r="O41" i="1" s="1"/>
  <c r="J61" i="1"/>
  <c r="J60" i="1" s="1"/>
  <c r="J53" i="1"/>
  <c r="J42" i="1"/>
  <c r="L54" i="1"/>
  <c r="AF33" i="1"/>
  <c r="AF32" i="1"/>
  <c r="AD29" i="1"/>
  <c r="AD28" i="1" s="1"/>
  <c r="AD25" i="1"/>
  <c r="AD22" i="1"/>
  <c r="AD19" i="1"/>
  <c r="AD16" i="1"/>
  <c r="AF15" i="1"/>
  <c r="AF11" i="1"/>
  <c r="AD9" i="1"/>
  <c r="AA32" i="1"/>
  <c r="Y29" i="1"/>
  <c r="Y28" i="1" s="1"/>
  <c r="Y25" i="1"/>
  <c r="Y22" i="1"/>
  <c r="Y19" i="1"/>
  <c r="Y16" i="1"/>
  <c r="AA15" i="1"/>
  <c r="Y9" i="1"/>
  <c r="V33" i="1"/>
  <c r="V32" i="1"/>
  <c r="T29" i="1"/>
  <c r="T25" i="1"/>
  <c r="T22" i="1"/>
  <c r="T19" i="1"/>
  <c r="T16" i="1"/>
  <c r="V15" i="1"/>
  <c r="V11" i="1"/>
  <c r="T9" i="1"/>
  <c r="Q33" i="1"/>
  <c r="Q32" i="1"/>
  <c r="O29" i="1"/>
  <c r="O28" i="1" s="1"/>
  <c r="O25" i="1"/>
  <c r="O22" i="1"/>
  <c r="O19" i="1"/>
  <c r="O16" i="1"/>
  <c r="Q15" i="1"/>
  <c r="Q11" i="1"/>
  <c r="O9" i="1"/>
  <c r="J29" i="1"/>
  <c r="J25" i="1"/>
  <c r="J22" i="1"/>
  <c r="J19" i="1"/>
  <c r="J16" i="1"/>
  <c r="L33" i="1"/>
  <c r="L32" i="1"/>
  <c r="L15" i="1"/>
  <c r="L11" i="1"/>
  <c r="AD8" i="1" l="1"/>
  <c r="AI22" i="1"/>
  <c r="AK54" i="1"/>
  <c r="AK33" i="1"/>
  <c r="J41" i="1"/>
  <c r="O8" i="1"/>
  <c r="Y8" i="1"/>
  <c r="AA8" i="1" s="1"/>
  <c r="J8" i="1"/>
  <c r="O18" i="1"/>
  <c r="Y18" i="1"/>
  <c r="Y41" i="1"/>
  <c r="AD41" i="1"/>
  <c r="J66" i="1"/>
  <c r="T66" i="1"/>
  <c r="O66" i="1"/>
  <c r="J28" i="1"/>
  <c r="AD18" i="1"/>
  <c r="T8" i="1"/>
  <c r="T18" i="1"/>
  <c r="T28" i="1"/>
  <c r="J18" i="1"/>
  <c r="Y66" i="1" l="1"/>
  <c r="O7" i="1"/>
  <c r="O35" i="1" s="1"/>
  <c r="Y7" i="1"/>
  <c r="J7" i="1"/>
  <c r="J35" i="1" s="1"/>
  <c r="AD66" i="1"/>
  <c r="AD7" i="1"/>
  <c r="T7" i="1"/>
  <c r="Y35" i="1" l="1"/>
  <c r="AA35" i="1" s="1"/>
  <c r="AA7" i="1"/>
  <c r="AD35" i="1"/>
  <c r="T35" i="1"/>
  <c r="C47" i="1" l="1"/>
  <c r="W16" i="1"/>
  <c r="W8" i="1" s="1"/>
  <c r="W19" i="1"/>
  <c r="W22" i="1"/>
  <c r="W25" i="1"/>
  <c r="W29" i="1"/>
  <c r="W28" i="1" s="1"/>
  <c r="W42" i="1"/>
  <c r="W56" i="1"/>
  <c r="W53" i="1" s="1"/>
  <c r="W61" i="1"/>
  <c r="W60" i="1" s="1"/>
  <c r="S61" i="1"/>
  <c r="S56" i="1"/>
  <c r="L9" i="1"/>
  <c r="I43" i="1"/>
  <c r="I44" i="1"/>
  <c r="I45" i="1"/>
  <c r="L43" i="1" l="1"/>
  <c r="AK43" i="1" s="1"/>
  <c r="AH43" i="1"/>
  <c r="L44" i="1"/>
  <c r="AK44" i="1" s="1"/>
  <c r="AH44" i="1"/>
  <c r="L45" i="1"/>
  <c r="AK45" i="1" s="1"/>
  <c r="AH45" i="1"/>
  <c r="S53" i="1"/>
  <c r="V53" i="1" s="1"/>
  <c r="V56" i="1"/>
  <c r="S60" i="1"/>
  <c r="V60" i="1" s="1"/>
  <c r="V61" i="1"/>
  <c r="S42" i="1"/>
  <c r="V42" i="1" s="1"/>
  <c r="W18" i="1"/>
  <c r="W7" i="1" s="1"/>
  <c r="W35" i="1" s="1"/>
  <c r="W41" i="1"/>
  <c r="W66" i="1" s="1"/>
  <c r="E61" i="1"/>
  <c r="E53" i="1"/>
  <c r="AI53" i="1" s="1"/>
  <c r="E47" i="1"/>
  <c r="I16" i="1"/>
  <c r="I19" i="1"/>
  <c r="L19" i="1" s="1"/>
  <c r="I22" i="1"/>
  <c r="L22" i="1" s="1"/>
  <c r="I25" i="1"/>
  <c r="L25" i="1" s="1"/>
  <c r="I29" i="1"/>
  <c r="I56" i="1"/>
  <c r="I61" i="1"/>
  <c r="E25" i="1"/>
  <c r="AI25" i="1" s="1"/>
  <c r="E19" i="1"/>
  <c r="AI19" i="1" s="1"/>
  <c r="E16" i="1"/>
  <c r="AI16" i="1" s="1"/>
  <c r="E12" i="1"/>
  <c r="AI12" i="1" s="1"/>
  <c r="E9" i="1"/>
  <c r="AI9" i="1" s="1"/>
  <c r="E29" i="1"/>
  <c r="AK32" i="1"/>
  <c r="G31" i="1"/>
  <c r="AK31" i="1" s="1"/>
  <c r="AK24" i="1"/>
  <c r="AK23" i="1"/>
  <c r="AK21" i="1"/>
  <c r="AK20" i="1"/>
  <c r="G15" i="1"/>
  <c r="AK15" i="1" s="1"/>
  <c r="G14" i="1"/>
  <c r="AK14" i="1" s="1"/>
  <c r="AK13" i="1"/>
  <c r="AK11" i="1"/>
  <c r="AK10" i="1"/>
  <c r="D25" i="1"/>
  <c r="G16" i="1" l="1"/>
  <c r="AK17" i="1"/>
  <c r="E60" i="1"/>
  <c r="AI60" i="1" s="1"/>
  <c r="AI61" i="1"/>
  <c r="E42" i="1"/>
  <c r="AI42" i="1" s="1"/>
  <c r="AI47" i="1"/>
  <c r="S41" i="1"/>
  <c r="S66" i="1" s="1"/>
  <c r="V66" i="1" s="1"/>
  <c r="E28" i="1"/>
  <c r="AI28" i="1" s="1"/>
  <c r="AI29" i="1"/>
  <c r="G25" i="1"/>
  <c r="AK26" i="1"/>
  <c r="I53" i="1"/>
  <c r="L53" i="1" s="1"/>
  <c r="L56" i="1"/>
  <c r="I28" i="1"/>
  <c r="L28" i="1" s="1"/>
  <c r="L29" i="1"/>
  <c r="I8" i="1"/>
  <c r="L8" i="1" s="1"/>
  <c r="L16" i="1"/>
  <c r="I60" i="1"/>
  <c r="L60" i="1" s="1"/>
  <c r="L61" i="1"/>
  <c r="I42" i="1"/>
  <c r="I18" i="1"/>
  <c r="L18" i="1" s="1"/>
  <c r="G12" i="1"/>
  <c r="AK12" i="1" s="1"/>
  <c r="G19" i="1"/>
  <c r="E18" i="1"/>
  <c r="AI18" i="1" s="1"/>
  <c r="G29" i="1"/>
  <c r="E8" i="1"/>
  <c r="AI8" i="1" s="1"/>
  <c r="G22" i="1"/>
  <c r="AG63" i="1"/>
  <c r="AG62" i="1"/>
  <c r="AC61" i="1"/>
  <c r="AB61" i="1"/>
  <c r="AB60" i="1" s="1"/>
  <c r="X61" i="1"/>
  <c r="R61" i="1"/>
  <c r="R60" i="1" s="1"/>
  <c r="N61" i="1"/>
  <c r="M61" i="1"/>
  <c r="M60" i="1" s="1"/>
  <c r="H61" i="1"/>
  <c r="H60" i="1" s="1"/>
  <c r="AG58" i="1"/>
  <c r="AG57" i="1"/>
  <c r="AC56" i="1"/>
  <c r="AB56" i="1"/>
  <c r="AB53" i="1" s="1"/>
  <c r="X56" i="1"/>
  <c r="R56" i="1"/>
  <c r="R53" i="1" s="1"/>
  <c r="N56" i="1"/>
  <c r="M56" i="1"/>
  <c r="M53" i="1" s="1"/>
  <c r="H56" i="1"/>
  <c r="H53" i="1" s="1"/>
  <c r="D56" i="1"/>
  <c r="C56" i="1"/>
  <c r="AG55" i="1"/>
  <c r="AG54" i="1"/>
  <c r="AG52" i="1"/>
  <c r="AG51" i="1"/>
  <c r="AG50" i="1"/>
  <c r="AG49" i="1"/>
  <c r="AG48" i="1"/>
  <c r="AB42" i="1"/>
  <c r="R42" i="1"/>
  <c r="M42" i="1"/>
  <c r="H42" i="1"/>
  <c r="C42" i="1"/>
  <c r="AG46" i="1"/>
  <c r="AG45" i="1"/>
  <c r="AG44" i="1"/>
  <c r="AG43" i="1"/>
  <c r="AG33" i="1"/>
  <c r="AG64" i="1" s="1"/>
  <c r="AG32" i="1"/>
  <c r="AG31" i="1"/>
  <c r="AG30" i="1"/>
  <c r="AC29" i="1"/>
  <c r="AB29" i="1"/>
  <c r="AB28" i="1" s="1"/>
  <c r="X29" i="1"/>
  <c r="S29" i="1"/>
  <c r="R29" i="1"/>
  <c r="R28" i="1" s="1"/>
  <c r="N29" i="1"/>
  <c r="M29" i="1"/>
  <c r="M28" i="1" s="1"/>
  <c r="H29" i="1"/>
  <c r="H28" i="1" s="1"/>
  <c r="D29" i="1"/>
  <c r="C29" i="1"/>
  <c r="C28" i="1" s="1"/>
  <c r="AG27" i="1"/>
  <c r="AG26" i="1"/>
  <c r="AC25" i="1"/>
  <c r="AF25" i="1" s="1"/>
  <c r="AB25" i="1"/>
  <c r="X25" i="1"/>
  <c r="AA25" i="1" s="1"/>
  <c r="S25" i="1"/>
  <c r="V25" i="1" s="1"/>
  <c r="R25" i="1"/>
  <c r="N25" i="1"/>
  <c r="Q25" i="1" s="1"/>
  <c r="M25" i="1"/>
  <c r="H25" i="1"/>
  <c r="C25" i="1"/>
  <c r="AG24" i="1"/>
  <c r="AG23" i="1"/>
  <c r="AC22" i="1"/>
  <c r="AF22" i="1" s="1"/>
  <c r="AB22" i="1"/>
  <c r="X22" i="1"/>
  <c r="AA22" i="1" s="1"/>
  <c r="S22" i="1"/>
  <c r="V22" i="1" s="1"/>
  <c r="R22" i="1"/>
  <c r="N22" i="1"/>
  <c r="Q22" i="1" s="1"/>
  <c r="M22" i="1"/>
  <c r="H22" i="1"/>
  <c r="D22" i="1"/>
  <c r="C22" i="1"/>
  <c r="AG21" i="1"/>
  <c r="AG20" i="1"/>
  <c r="AC19" i="1"/>
  <c r="AF19" i="1" s="1"/>
  <c r="AB19" i="1"/>
  <c r="X19" i="1"/>
  <c r="AA19" i="1" s="1"/>
  <c r="S19" i="1"/>
  <c r="V19" i="1" s="1"/>
  <c r="R19" i="1"/>
  <c r="N19" i="1"/>
  <c r="Q19" i="1" s="1"/>
  <c r="M19" i="1"/>
  <c r="H19" i="1"/>
  <c r="D19" i="1"/>
  <c r="C19" i="1"/>
  <c r="AG17" i="1"/>
  <c r="AC16" i="1"/>
  <c r="AF16" i="1" s="1"/>
  <c r="AB16" i="1"/>
  <c r="X16" i="1"/>
  <c r="AA16" i="1" s="1"/>
  <c r="S16" i="1"/>
  <c r="V16" i="1" s="1"/>
  <c r="N16" i="1"/>
  <c r="Q16" i="1" s="1"/>
  <c r="M16" i="1"/>
  <c r="H16" i="1"/>
  <c r="H8" i="1" s="1"/>
  <c r="D16" i="1"/>
  <c r="C16" i="1"/>
  <c r="AG15" i="1"/>
  <c r="AG14" i="1"/>
  <c r="AG13" i="1"/>
  <c r="D12" i="1"/>
  <c r="AH12" i="1" s="1"/>
  <c r="C12" i="1"/>
  <c r="AG12" i="1" s="1"/>
  <c r="AG11" i="1"/>
  <c r="AG10" i="1"/>
  <c r="AC9" i="1"/>
  <c r="AF9" i="1" s="1"/>
  <c r="AB9" i="1"/>
  <c r="X9" i="1"/>
  <c r="S9" i="1"/>
  <c r="V9" i="1" s="1"/>
  <c r="R9" i="1"/>
  <c r="N9" i="1"/>
  <c r="Q9" i="1" s="1"/>
  <c r="M9" i="1"/>
  <c r="D9" i="1"/>
  <c r="C9" i="1"/>
  <c r="E41" i="1" l="1"/>
  <c r="AI41" i="1" s="1"/>
  <c r="AI66" i="1" s="1"/>
  <c r="AH9" i="1"/>
  <c r="AH16" i="1"/>
  <c r="AK25" i="1"/>
  <c r="AH19" i="1"/>
  <c r="AH22" i="1"/>
  <c r="AK22" i="1"/>
  <c r="V41" i="1"/>
  <c r="AH29" i="1"/>
  <c r="G28" i="1"/>
  <c r="AH56" i="1"/>
  <c r="AK9" i="1"/>
  <c r="AK19" i="1"/>
  <c r="E66" i="1"/>
  <c r="AH25" i="1"/>
  <c r="AK16" i="1"/>
  <c r="G61" i="1"/>
  <c r="AK64" i="1"/>
  <c r="S28" i="1"/>
  <c r="V28" i="1" s="1"/>
  <c r="V29" i="1"/>
  <c r="X28" i="1"/>
  <c r="AA28" i="1" s="1"/>
  <c r="AA29" i="1"/>
  <c r="X42" i="1"/>
  <c r="N60" i="1"/>
  <c r="Q60" i="1" s="1"/>
  <c r="Q61" i="1"/>
  <c r="AC60" i="1"/>
  <c r="AF60" i="1" s="1"/>
  <c r="AF61" i="1"/>
  <c r="X53" i="1"/>
  <c r="AA56" i="1"/>
  <c r="N28" i="1"/>
  <c r="Q28" i="1" s="1"/>
  <c r="Q29" i="1"/>
  <c r="N53" i="1"/>
  <c r="Q53" i="1" s="1"/>
  <c r="Q56" i="1"/>
  <c r="AC53" i="1"/>
  <c r="AF53" i="1" s="1"/>
  <c r="AF56" i="1"/>
  <c r="AC28" i="1"/>
  <c r="AF28" i="1" s="1"/>
  <c r="AF29" i="1"/>
  <c r="N42" i="1"/>
  <c r="Q42" i="1" s="1"/>
  <c r="AK42" i="1" s="1"/>
  <c r="AC42" i="1"/>
  <c r="AF42" i="1" s="1"/>
  <c r="D53" i="1"/>
  <c r="G56" i="1"/>
  <c r="X60" i="1"/>
  <c r="AA60" i="1" s="1"/>
  <c r="AA61" i="1"/>
  <c r="I41" i="1"/>
  <c r="L42" i="1"/>
  <c r="I7" i="1"/>
  <c r="G8" i="1"/>
  <c r="AB8" i="1"/>
  <c r="AC8" i="1"/>
  <c r="AF8" i="1" s="1"/>
  <c r="C18" i="1"/>
  <c r="E7" i="1"/>
  <c r="G18" i="1"/>
  <c r="S8" i="1"/>
  <c r="V8" i="1" s="1"/>
  <c r="C8" i="1"/>
  <c r="M8" i="1"/>
  <c r="AG9" i="1"/>
  <c r="N18" i="1"/>
  <c r="Q18" i="1" s="1"/>
  <c r="N8" i="1"/>
  <c r="Q8" i="1" s="1"/>
  <c r="X18" i="1"/>
  <c r="AA18" i="1" s="1"/>
  <c r="M41" i="1"/>
  <c r="M66" i="1" s="1"/>
  <c r="X8" i="1"/>
  <c r="AG56" i="1"/>
  <c r="H18" i="1"/>
  <c r="H7" i="1" s="1"/>
  <c r="H35" i="1" s="1"/>
  <c r="R18" i="1"/>
  <c r="AB18" i="1"/>
  <c r="D8" i="1"/>
  <c r="D18" i="1"/>
  <c r="S18" i="1"/>
  <c r="V18" i="1" s="1"/>
  <c r="AC18" i="1"/>
  <c r="AF18" i="1" s="1"/>
  <c r="AG25" i="1"/>
  <c r="D28" i="1"/>
  <c r="AG47" i="1"/>
  <c r="R8" i="1"/>
  <c r="AG16" i="1"/>
  <c r="M18" i="1"/>
  <c r="AG19" i="1"/>
  <c r="AG22" i="1"/>
  <c r="C53" i="1"/>
  <c r="AG53" i="1" s="1"/>
  <c r="H41" i="1"/>
  <c r="H66" i="1" s="1"/>
  <c r="R41" i="1"/>
  <c r="R66" i="1" s="1"/>
  <c r="AB41" i="1"/>
  <c r="AB66" i="1" s="1"/>
  <c r="AG28" i="1"/>
  <c r="D61" i="1"/>
  <c r="AH61" i="1" s="1"/>
  <c r="AG42" i="1"/>
  <c r="AG29" i="1"/>
  <c r="D47" i="1"/>
  <c r="C61" i="1"/>
  <c r="AH47" i="1" l="1"/>
  <c r="G47" i="1"/>
  <c r="G42" i="1" s="1"/>
  <c r="N41" i="1"/>
  <c r="Q41" i="1" s="1"/>
  <c r="AK29" i="1"/>
  <c r="AH8" i="1"/>
  <c r="AC41" i="1"/>
  <c r="AF41" i="1" s="1"/>
  <c r="AH53" i="1"/>
  <c r="G53" i="1"/>
  <c r="AK56" i="1"/>
  <c r="AK18" i="1"/>
  <c r="AK28" i="1"/>
  <c r="X41" i="1"/>
  <c r="E35" i="1"/>
  <c r="AI35" i="1" s="1"/>
  <c r="AI7" i="1"/>
  <c r="AK8" i="1"/>
  <c r="AH28" i="1"/>
  <c r="AH18" i="1"/>
  <c r="G60" i="1"/>
  <c r="AK60" i="1" s="1"/>
  <c r="AK61" i="1"/>
  <c r="N66" i="1"/>
  <c r="Q66" i="1" s="1"/>
  <c r="I35" i="1"/>
  <c r="L35" i="1" s="1"/>
  <c r="L7" i="1"/>
  <c r="I66" i="1"/>
  <c r="L66" i="1" s="1"/>
  <c r="L41" i="1"/>
  <c r="AB7" i="1"/>
  <c r="AB35" i="1" s="1"/>
  <c r="G7" i="1"/>
  <c r="AC7" i="1"/>
  <c r="C7" i="1"/>
  <c r="C35" i="1" s="1"/>
  <c r="AG8" i="1"/>
  <c r="M7" i="1"/>
  <c r="M35" i="1" s="1"/>
  <c r="N7" i="1"/>
  <c r="S7" i="1"/>
  <c r="D7" i="1"/>
  <c r="X7" i="1"/>
  <c r="C41" i="1"/>
  <c r="AG41" i="1" s="1"/>
  <c r="AG18" i="1"/>
  <c r="R7" i="1"/>
  <c r="R35" i="1" s="1"/>
  <c r="D42" i="1"/>
  <c r="AH42" i="1" s="1"/>
  <c r="AG61" i="1"/>
  <c r="C60" i="1"/>
  <c r="D60" i="1"/>
  <c r="AH60" i="1" s="1"/>
  <c r="X66" i="1" l="1"/>
  <c r="AA66" i="1" s="1"/>
  <c r="AK47" i="1"/>
  <c r="AC66" i="1"/>
  <c r="AF66" i="1" s="1"/>
  <c r="G35" i="1"/>
  <c r="D35" i="1"/>
  <c r="AH7" i="1"/>
  <c r="G41" i="1"/>
  <c r="AK41" i="1" s="1"/>
  <c r="AL41" i="1" s="1"/>
  <c r="AK53" i="1"/>
  <c r="X35" i="1"/>
  <c r="S35" i="1"/>
  <c r="V35" i="1" s="1"/>
  <c r="V7" i="1"/>
  <c r="N35" i="1"/>
  <c r="Q7" i="1"/>
  <c r="AC35" i="1"/>
  <c r="AF35" i="1" s="1"/>
  <c r="AF7" i="1"/>
  <c r="AG35" i="1"/>
  <c r="AG7" i="1"/>
  <c r="AG60" i="1"/>
  <c r="AG66" i="1" s="1"/>
  <c r="C66" i="1"/>
  <c r="D41" i="1"/>
  <c r="AH41" i="1" s="1"/>
  <c r="AH66" i="1" s="1"/>
  <c r="G66" i="1" l="1"/>
  <c r="AK66" i="1" s="1"/>
  <c r="AH35" i="1"/>
  <c r="AK7" i="1"/>
  <c r="AK35" i="1"/>
  <c r="D66" i="1"/>
  <c r="D68" i="1" s="1"/>
</calcChain>
</file>

<file path=xl/sharedStrings.xml><?xml version="1.0" encoding="utf-8"?>
<sst xmlns="http://schemas.openxmlformats.org/spreadsheetml/2006/main" count="186" uniqueCount="113">
  <si>
    <t>Nagykovácsi Nagyközség Önkormányzat 
2026. évi tervezett bevételi előirányzatai előirányzat-csoportonként, kiemelt előirányzatok szerint</t>
  </si>
  <si>
    <t>ezer forintban</t>
  </si>
  <si>
    <t>Bevételi előirányzatok megnevezése</t>
  </si>
  <si>
    <t>Rovat száma</t>
  </si>
  <si>
    <t>Önkormányzat</t>
  </si>
  <si>
    <t>Polgármesteri Hivatal</t>
  </si>
  <si>
    <t>Kispatak Óvoda</t>
  </si>
  <si>
    <t>Öregiskola</t>
  </si>
  <si>
    <t>Bölcsőde</t>
  </si>
  <si>
    <t>NATÜ</t>
  </si>
  <si>
    <t>ÖSSZESEN</t>
  </si>
  <si>
    <t>KÖLTSÉGVETÉSI BEVÉTELEK</t>
  </si>
  <si>
    <t>B1-B7</t>
  </si>
  <si>
    <t>I. Működési költségvetés összesen</t>
  </si>
  <si>
    <t>1. Működési célú támogatások államháztartáson belülről</t>
  </si>
  <si>
    <t>B1</t>
  </si>
  <si>
    <t>Önkormányzatok működési támogatásai</t>
  </si>
  <si>
    <t>B11</t>
  </si>
  <si>
    <t>Egyéb működési c.támogatások államháztartáson belülről</t>
  </si>
  <si>
    <t>B16</t>
  </si>
  <si>
    <t xml:space="preserve">2. Közhatalmi bevételek  </t>
  </si>
  <si>
    <t>B3</t>
  </si>
  <si>
    <t>Helyi adók</t>
  </si>
  <si>
    <t>B34,351,355</t>
  </si>
  <si>
    <t>Egyéb közhatalmi bevételek</t>
  </si>
  <si>
    <t>B36</t>
  </si>
  <si>
    <t>3. Működési bevételek</t>
  </si>
  <si>
    <t>B4</t>
  </si>
  <si>
    <t>4. Működési célú átvett pénzeszközök</t>
  </si>
  <si>
    <t>B6</t>
  </si>
  <si>
    <t>Ebből: egyéb működési célú átvett pénzeszközök</t>
  </si>
  <si>
    <t>B65</t>
  </si>
  <si>
    <t>II. Felhalmozási költségvetés  összesen</t>
  </si>
  <si>
    <t>1.Felhalmozási célú támogatások államháztartáson belülről</t>
  </si>
  <si>
    <t>B2</t>
  </si>
  <si>
    <t>Felhalmozási célú önkormányzati támogatások</t>
  </si>
  <si>
    <t>B21</t>
  </si>
  <si>
    <t>Egyéb felhalmozási c..támogatások államháztartáson belülről</t>
  </si>
  <si>
    <t>B25</t>
  </si>
  <si>
    <t>2. Felhalmozási bevételek</t>
  </si>
  <si>
    <t>B5</t>
  </si>
  <si>
    <t>Ingatlanok értékesítése</t>
  </si>
  <si>
    <t>B52</t>
  </si>
  <si>
    <t>Egyéb tárgyi eszközök értékesítése</t>
  </si>
  <si>
    <t>B53</t>
  </si>
  <si>
    <t>3. Felhalmozási célú átvett pénzeszközök</t>
  </si>
  <si>
    <t>B7</t>
  </si>
  <si>
    <t>Egyéb felhalmozási célú átvett pénzeszközök</t>
  </si>
  <si>
    <t>B75</t>
  </si>
  <si>
    <t>FINANSZÍROZÁSI BEVÉTELEK</t>
  </si>
  <si>
    <t>B8</t>
  </si>
  <si>
    <t>I. Belföldi finanszírozás bevételei</t>
  </si>
  <si>
    <t>B81</t>
  </si>
  <si>
    <t>1. Hitel-, kölcsönfelvétel pénzügyi vállalkozástól</t>
  </si>
  <si>
    <t>B811</t>
  </si>
  <si>
    <t>B812</t>
  </si>
  <si>
    <t>3. Maradvány igénybevétele</t>
  </si>
  <si>
    <t>B813</t>
  </si>
  <si>
    <t>4. Központi, irányítószervi támogatás</t>
  </si>
  <si>
    <t>B816</t>
  </si>
  <si>
    <t>TÁRGYÉVI BEVÉTELEK ÖSSZESEN:</t>
  </si>
  <si>
    <t>Kiadási előirányzatok megnevezése</t>
  </si>
  <si>
    <t xml:space="preserve">Rovat száma
</t>
  </si>
  <si>
    <t>KÖLTSÉGVETÉSI KIADÁSOK</t>
  </si>
  <si>
    <t>K1-K8</t>
  </si>
  <si>
    <t>1. Személyi juttatások</t>
  </si>
  <si>
    <t>K1</t>
  </si>
  <si>
    <t>2. Munkaadókat terhelő járulékok és szociális hozzájárulási adó</t>
  </si>
  <si>
    <t>K2</t>
  </si>
  <si>
    <t>3. Dologi  kiadások</t>
  </si>
  <si>
    <t>K3</t>
  </si>
  <si>
    <t>4. Ellátottak pénzbeli juttatásai</t>
  </si>
  <si>
    <t>K4</t>
  </si>
  <si>
    <t>5. Egyéb működési célú kiadások</t>
  </si>
  <si>
    <t>K5</t>
  </si>
  <si>
    <t>Ebből:  - előző évi elszámolásából származó kiadások</t>
  </si>
  <si>
    <t>K5021</t>
  </si>
  <si>
    <t xml:space="preserve">              - szolidaritási hozzájárulás</t>
  </si>
  <si>
    <t>K5022</t>
  </si>
  <si>
    <t xml:space="preserve">              - egyéb működési célú támogatások államháztartáson belülre</t>
  </si>
  <si>
    <t>K506</t>
  </si>
  <si>
    <t xml:space="preserve">              - egyéb működési célú támogatások államháztartáson kívülre</t>
  </si>
  <si>
    <t>K512</t>
  </si>
  <si>
    <t>Tartalékok</t>
  </si>
  <si>
    <t>K513</t>
  </si>
  <si>
    <t>II. Felhalmozási költségvetés összesen</t>
  </si>
  <si>
    <t>1. Beruházások</t>
  </si>
  <si>
    <t>K6</t>
  </si>
  <si>
    <t>2. Felújítások</t>
  </si>
  <si>
    <t>K7</t>
  </si>
  <si>
    <t>3. Egyéb felhalmozási célú kiadások</t>
  </si>
  <si>
    <t>K8</t>
  </si>
  <si>
    <t>Egyéb felhalmozási célú támogatások államháztartáson belülre</t>
  </si>
  <si>
    <t>K84</t>
  </si>
  <si>
    <t>Egyéb felhalmozási célú támogatások államháztartáson kívülre</t>
  </si>
  <si>
    <t>K89</t>
  </si>
  <si>
    <t>FINANSZÍROZÁSI KIADÁSOK</t>
  </si>
  <si>
    <t>K9</t>
  </si>
  <si>
    <t>I. Belföldi finanszírozás kiadásai</t>
  </si>
  <si>
    <t>K91</t>
  </si>
  <si>
    <t>1. Hitel-, kölcsöntörlesztés államháztartáson kívülre</t>
  </si>
  <si>
    <t>K911</t>
  </si>
  <si>
    <t>K912</t>
  </si>
  <si>
    <t>3. Központi, irányítószervi támogatás folyósítása</t>
  </si>
  <si>
    <t>K915</t>
  </si>
  <si>
    <t>TÁRGYÉVI  KIADÁSOK ÖSSZESEN:</t>
  </si>
  <si>
    <t xml:space="preserve">1. sz. módosítás </t>
  </si>
  <si>
    <t>Módosított előirányzat</t>
  </si>
  <si>
    <t>2026. évi eredeti előirányzat</t>
  </si>
  <si>
    <t>2025. évi tényadatok</t>
  </si>
  <si>
    <t>2. Államháztartáson belüli megelőlegezések visszafizetése</t>
  </si>
  <si>
    <t>2. Államháztartáson belüli megelőlegezések bevétele</t>
  </si>
  <si>
    <t xml:space="preserve">2. sz. módosítás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</si>
</sst>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name val="Garamond"/>
      <family val="1"/>
      <charset val="238"/>
    </font>
    <font>
      <sz val="10"/>
      <name val="Garamond"/>
      <family val="1"/>
      <charset val="238"/>
    </font>
    <font>
      <i/>
      <sz val="12"/>
      <name val="Garamond"/>
      <family val="1"/>
      <charset val="238"/>
    </font>
    <font>
      <b/>
      <sz val="13"/>
      <name val="Garamond"/>
      <family val="1"/>
      <charset val="238"/>
    </font>
    <font>
      <sz val="11"/>
      <color indexed="8"/>
      <name val="Calibri"/>
      <family val="2"/>
      <charset val="238"/>
    </font>
    <font>
      <b/>
      <sz val="10"/>
      <name val="Garamond"/>
      <family val="1"/>
      <charset val="238"/>
    </font>
    <font>
      <b/>
      <sz val="12"/>
      <name val="Garamond"/>
      <family val="1"/>
      <charset val="238"/>
    </font>
    <font>
      <sz val="12"/>
      <name val="Garamond"/>
      <family val="1"/>
      <charset val="238"/>
    </font>
    <font>
      <i/>
      <sz val="10"/>
      <name val="Garamond"/>
      <family val="1"/>
      <charset val="238"/>
    </font>
    <font>
      <sz val="11"/>
      <color rgb="FFFF0000"/>
      <name val="Aptos Narrow"/>
      <family val="2"/>
      <charset val="238"/>
      <scheme val="minor"/>
    </font>
    <font>
      <sz val="10"/>
      <color rgb="FFFF0000"/>
      <name val="Garamond"/>
      <family val="1"/>
      <charset val="238"/>
    </font>
    <font>
      <i/>
      <sz val="12"/>
      <color rgb="FFFF0000"/>
      <name val="Garamond"/>
      <family val="1"/>
      <charset val="238"/>
    </font>
    <font>
      <sz val="10"/>
      <color rgb="FFFF0000"/>
      <name val="Arial"/>
      <family val="2"/>
      <charset val="238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1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4" fillId="0" borderId="0" xfId="0" applyNumberFormat="1" applyFont="1" applyAlignment="1">
      <alignment horizontal="right"/>
    </xf>
    <xf numFmtId="0" fontId="5" fillId="0" borderId="13" xfId="2" applyFont="1" applyBorder="1"/>
    <xf numFmtId="0" fontId="7" fillId="0" borderId="14" xfId="2" applyFont="1" applyBorder="1" applyAlignment="1">
      <alignment horizontal="center"/>
    </xf>
    <xf numFmtId="3" fontId="5" fillId="0" borderId="4" xfId="0" applyNumberFormat="1" applyFont="1" applyBorder="1"/>
    <xf numFmtId="0" fontId="8" fillId="0" borderId="16" xfId="2" applyFont="1" applyBorder="1" applyAlignment="1">
      <alignment horizontal="left" indent="1"/>
    </xf>
    <xf numFmtId="0" fontId="7" fillId="0" borderId="17" xfId="2" applyFont="1" applyBorder="1" applyAlignment="1">
      <alignment horizontal="center"/>
    </xf>
    <xf numFmtId="3" fontId="8" fillId="0" borderId="21" xfId="0" applyNumberFormat="1" applyFont="1" applyBorder="1"/>
    <xf numFmtId="3" fontId="8" fillId="0" borderId="22" xfId="0" applyNumberFormat="1" applyFont="1" applyBorder="1"/>
    <xf numFmtId="3" fontId="5" fillId="0" borderId="21" xfId="0" applyNumberFormat="1" applyFont="1" applyBorder="1"/>
    <xf numFmtId="0" fontId="9" fillId="0" borderId="16" xfId="2" applyFont="1" applyBorder="1" applyAlignment="1">
      <alignment horizontal="left" vertical="center" wrapText="1" indent="3"/>
    </xf>
    <xf numFmtId="0" fontId="3" fillId="0" borderId="17" xfId="2" applyFont="1" applyBorder="1" applyAlignment="1">
      <alignment horizontal="center" vertical="center" wrapText="1"/>
    </xf>
    <xf numFmtId="3" fontId="9" fillId="0" borderId="19" xfId="0" applyNumberFormat="1" applyFont="1" applyBorder="1"/>
    <xf numFmtId="3" fontId="9" fillId="0" borderId="21" xfId="0" applyNumberFormat="1" applyFont="1" applyBorder="1"/>
    <xf numFmtId="3" fontId="9" fillId="0" borderId="22" xfId="0" applyNumberFormat="1" applyFont="1" applyBorder="1"/>
    <xf numFmtId="0" fontId="3" fillId="0" borderId="16" xfId="2" applyFont="1" applyBorder="1" applyAlignment="1">
      <alignment horizontal="left" indent="4"/>
    </xf>
    <xf numFmtId="0" fontId="3" fillId="0" borderId="17" xfId="2" applyFont="1" applyBorder="1" applyAlignment="1">
      <alignment horizontal="center"/>
    </xf>
    <xf numFmtId="3" fontId="3" fillId="0" borderId="21" xfId="0" applyNumberFormat="1" applyFont="1" applyBorder="1"/>
    <xf numFmtId="0" fontId="9" fillId="0" borderId="16" xfId="2" applyFont="1" applyBorder="1" applyAlignment="1">
      <alignment horizontal="left" vertical="center" indent="3"/>
    </xf>
    <xf numFmtId="0" fontId="3" fillId="0" borderId="17" xfId="2" applyFont="1" applyBorder="1" applyAlignment="1">
      <alignment horizontal="center" vertical="center"/>
    </xf>
    <xf numFmtId="0" fontId="3" fillId="0" borderId="20" xfId="2" applyFont="1" applyBorder="1" applyAlignment="1">
      <alignment horizontal="left" indent="4"/>
    </xf>
    <xf numFmtId="0" fontId="3" fillId="0" borderId="16" xfId="2" applyFont="1" applyBorder="1" applyAlignment="1">
      <alignment horizontal="left" vertical="center" indent="5"/>
    </xf>
    <xf numFmtId="0" fontId="9" fillId="0" borderId="16" xfId="2" applyFont="1" applyBorder="1" applyAlignment="1">
      <alignment horizontal="left" vertical="center" indent="5"/>
    </xf>
    <xf numFmtId="0" fontId="9" fillId="0" borderId="16" xfId="2" applyFont="1" applyBorder="1" applyAlignment="1">
      <alignment horizontal="left" indent="2"/>
    </xf>
    <xf numFmtId="0" fontId="5" fillId="0" borderId="16" xfId="2" applyFont="1" applyBorder="1"/>
    <xf numFmtId="0" fontId="9" fillId="0" borderId="11" xfId="2" applyFont="1" applyBorder="1" applyAlignment="1">
      <alignment horizontal="left" indent="4"/>
    </xf>
    <xf numFmtId="0" fontId="3" fillId="0" borderId="24" xfId="2" applyFont="1" applyBorder="1" applyAlignment="1">
      <alignment horizontal="center"/>
    </xf>
    <xf numFmtId="10" fontId="9" fillId="0" borderId="26" xfId="1" applyNumberFormat="1" applyFont="1" applyBorder="1"/>
    <xf numFmtId="10" fontId="9" fillId="0" borderId="12" xfId="1" applyNumberFormat="1" applyFont="1" applyBorder="1"/>
    <xf numFmtId="3" fontId="5" fillId="0" borderId="29" xfId="2" applyNumberFormat="1" applyFont="1" applyBorder="1"/>
    <xf numFmtId="3" fontId="7" fillId="0" borderId="30" xfId="2" applyNumberFormat="1" applyFont="1" applyBorder="1" applyAlignment="1">
      <alignment horizontal="center"/>
    </xf>
    <xf numFmtId="3" fontId="5" fillId="0" borderId="33" xfId="0" applyNumberFormat="1" applyFont="1" applyBorder="1"/>
    <xf numFmtId="3" fontId="5" fillId="0" borderId="29" xfId="0" applyNumberFormat="1" applyFont="1" applyBorder="1"/>
    <xf numFmtId="0" fontId="5" fillId="0" borderId="3" xfId="2" applyFont="1" applyBorder="1"/>
    <xf numFmtId="0" fontId="7" fillId="0" borderId="34" xfId="2" applyFont="1" applyBorder="1" applyAlignment="1">
      <alignment horizontal="center"/>
    </xf>
    <xf numFmtId="3" fontId="5" fillId="0" borderId="34" xfId="0" applyNumberFormat="1" applyFont="1" applyBorder="1"/>
    <xf numFmtId="0" fontId="8" fillId="0" borderId="20" xfId="2" applyFont="1" applyBorder="1" applyAlignment="1">
      <alignment horizontal="left" indent="1"/>
    </xf>
    <xf numFmtId="0" fontId="7" fillId="0" borderId="22" xfId="2" applyFont="1" applyBorder="1" applyAlignment="1">
      <alignment horizontal="center"/>
    </xf>
    <xf numFmtId="0" fontId="9" fillId="0" borderId="20" xfId="2" applyFont="1" applyBorder="1" applyAlignment="1">
      <alignment horizontal="left" indent="2"/>
    </xf>
    <xf numFmtId="0" fontId="3" fillId="0" borderId="22" xfId="2" applyFont="1" applyBorder="1" applyAlignment="1">
      <alignment horizontal="center"/>
    </xf>
    <xf numFmtId="3" fontId="10" fillId="0" borderId="19" xfId="0" applyNumberFormat="1" applyFont="1" applyBorder="1"/>
    <xf numFmtId="3" fontId="10" fillId="0" borderId="21" xfId="0" applyNumberFormat="1" applyFont="1" applyBorder="1"/>
    <xf numFmtId="0" fontId="9" fillId="0" borderId="20" xfId="2" applyFont="1" applyBorder="1" applyAlignment="1">
      <alignment horizontal="left" indent="4"/>
    </xf>
    <xf numFmtId="0" fontId="5" fillId="0" borderId="20" xfId="2" applyFont="1" applyBorder="1"/>
    <xf numFmtId="0" fontId="9" fillId="0" borderId="27" xfId="2" applyFont="1" applyBorder="1" applyAlignment="1">
      <alignment horizontal="left" indent="2"/>
    </xf>
    <xf numFmtId="0" fontId="9" fillId="0" borderId="35" xfId="2" applyFont="1" applyBorder="1" applyAlignment="1">
      <alignment horizontal="center"/>
    </xf>
    <xf numFmtId="3" fontId="9" fillId="0" borderId="12" xfId="0" applyNumberFormat="1" applyFont="1" applyBorder="1"/>
    <xf numFmtId="3" fontId="9" fillId="0" borderId="23" xfId="0" applyNumberFormat="1" applyFont="1" applyBorder="1"/>
    <xf numFmtId="3" fontId="5" fillId="0" borderId="37" xfId="0" applyNumberFormat="1" applyFont="1" applyBorder="1"/>
    <xf numFmtId="3" fontId="10" fillId="0" borderId="23" xfId="0" applyNumberFormat="1" applyFont="1" applyBorder="1"/>
    <xf numFmtId="3" fontId="5" fillId="0" borderId="25" xfId="0" applyNumberFormat="1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/>
    <xf numFmtId="3" fontId="5" fillId="0" borderId="41" xfId="0" applyNumberFormat="1" applyFont="1" applyBorder="1" applyAlignment="1">
      <alignment horizontal="center" vertical="center" wrapText="1"/>
    </xf>
    <xf numFmtId="3" fontId="5" fillId="0" borderId="42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/>
    <xf numFmtId="3" fontId="8" fillId="0" borderId="18" xfId="0" applyNumberFormat="1" applyFont="1" applyBorder="1"/>
    <xf numFmtId="3" fontId="9" fillId="0" borderId="18" xfId="0" applyNumberFormat="1" applyFont="1" applyBorder="1"/>
    <xf numFmtId="3" fontId="10" fillId="0" borderId="18" xfId="0" applyNumberFormat="1" applyFont="1" applyBorder="1"/>
    <xf numFmtId="3" fontId="4" fillId="0" borderId="18" xfId="0" applyNumberFormat="1" applyFont="1" applyBorder="1"/>
    <xf numFmtId="3" fontId="3" fillId="0" borderId="18" xfId="0" applyNumberFormat="1" applyFont="1" applyBorder="1"/>
    <xf numFmtId="3" fontId="5" fillId="0" borderId="15" xfId="0" applyNumberFormat="1" applyFont="1" applyBorder="1"/>
    <xf numFmtId="3" fontId="4" fillId="0" borderId="21" xfId="0" applyNumberFormat="1" applyFont="1" applyBorder="1"/>
    <xf numFmtId="3" fontId="9" fillId="0" borderId="25" xfId="0" applyNumberFormat="1" applyFont="1" applyBorder="1"/>
    <xf numFmtId="3" fontId="5" fillId="0" borderId="30" xfId="2" applyNumberFormat="1" applyFont="1" applyBorder="1" applyAlignment="1">
      <alignment horizontal="center"/>
    </xf>
    <xf numFmtId="3" fontId="9" fillId="0" borderId="41" xfId="0" applyNumberFormat="1" applyFont="1" applyBorder="1"/>
    <xf numFmtId="3" fontId="9" fillId="0" borderId="28" xfId="0" applyNumberFormat="1" applyFont="1" applyBorder="1"/>
    <xf numFmtId="10" fontId="9" fillId="0" borderId="36" xfId="1" applyNumberFormat="1" applyFont="1" applyBorder="1"/>
    <xf numFmtId="3" fontId="5" fillId="0" borderId="3" xfId="0" applyNumberFormat="1" applyFont="1" applyBorder="1"/>
    <xf numFmtId="3" fontId="8" fillId="0" borderId="20" xfId="0" applyNumberFormat="1" applyFont="1" applyBorder="1"/>
    <xf numFmtId="3" fontId="9" fillId="0" borderId="20" xfId="0" applyNumberFormat="1" applyFont="1" applyBorder="1"/>
    <xf numFmtId="3" fontId="3" fillId="0" borderId="20" xfId="0" applyNumberFormat="1" applyFont="1" applyBorder="1"/>
    <xf numFmtId="10" fontId="9" fillId="0" borderId="27" xfId="1" applyNumberFormat="1" applyFont="1" applyBorder="1"/>
    <xf numFmtId="10" fontId="9" fillId="0" borderId="25" xfId="1" applyNumberFormat="1" applyFont="1" applyBorder="1"/>
    <xf numFmtId="3" fontId="5" fillId="0" borderId="32" xfId="0" applyNumberFormat="1" applyFont="1" applyBorder="1"/>
    <xf numFmtId="3" fontId="10" fillId="0" borderId="20" xfId="0" applyNumberFormat="1" applyFont="1" applyBorder="1"/>
    <xf numFmtId="3" fontId="4" fillId="0" borderId="20" xfId="0" applyNumberFormat="1" applyFont="1" applyBorder="1"/>
    <xf numFmtId="3" fontId="5" fillId="0" borderId="20" xfId="0" applyNumberFormat="1" applyFont="1" applyBorder="1"/>
    <xf numFmtId="3" fontId="9" fillId="0" borderId="1" xfId="0" applyNumberFormat="1" applyFont="1" applyBorder="1"/>
    <xf numFmtId="3" fontId="5" fillId="0" borderId="11" xfId="0" applyNumberFormat="1" applyFont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/>
    <xf numFmtId="3" fontId="13" fillId="0" borderId="0" xfId="0" applyNumberFormat="1" applyFont="1" applyAlignment="1">
      <alignment horizontal="right"/>
    </xf>
    <xf numFmtId="0" fontId="14" fillId="0" borderId="0" xfId="0" applyFont="1"/>
    <xf numFmtId="3" fontId="12" fillId="0" borderId="0" xfId="0" applyNumberFormat="1" applyFont="1"/>
    <xf numFmtId="3" fontId="10" fillId="0" borderId="22" xfId="0" applyNumberFormat="1" applyFont="1" applyBorder="1"/>
    <xf numFmtId="3" fontId="4" fillId="0" borderId="22" xfId="0" applyNumberFormat="1" applyFont="1" applyBorder="1"/>
    <xf numFmtId="3" fontId="3" fillId="0" borderId="22" xfId="0" applyNumberFormat="1" applyFont="1" applyBorder="1"/>
    <xf numFmtId="3" fontId="9" fillId="0" borderId="39" xfId="0" applyNumberFormat="1" applyFont="1" applyBorder="1"/>
    <xf numFmtId="3" fontId="5" fillId="0" borderId="40" xfId="0" applyNumberFormat="1" applyFont="1" applyBorder="1" applyAlignment="1">
      <alignment horizontal="center" vertical="center" wrapText="1"/>
    </xf>
    <xf numFmtId="3" fontId="9" fillId="0" borderId="27" xfId="0" applyNumberFormat="1" applyFont="1" applyBorder="1"/>
    <xf numFmtId="0" fontId="10" fillId="0" borderId="17" xfId="2" applyFont="1" applyBorder="1" applyAlignment="1">
      <alignment horizontal="center"/>
    </xf>
    <xf numFmtId="0" fontId="10" fillId="0" borderId="17" xfId="2" applyFont="1" applyBorder="1" applyAlignment="1">
      <alignment horizontal="center" vertical="center"/>
    </xf>
    <xf numFmtId="0" fontId="15" fillId="0" borderId="0" xfId="0" applyFont="1"/>
    <xf numFmtId="3" fontId="5" fillId="0" borderId="2" xfId="0" applyNumberFormat="1" applyFont="1" applyBorder="1" applyAlignment="1">
      <alignment horizontal="center" vertical="center" wrapText="1"/>
    </xf>
    <xf numFmtId="3" fontId="5" fillId="0" borderId="22" xfId="0" applyNumberFormat="1" applyFont="1" applyBorder="1"/>
    <xf numFmtId="3" fontId="5" fillId="0" borderId="30" xfId="0" applyNumberFormat="1" applyFont="1" applyBorder="1"/>
    <xf numFmtId="3" fontId="5" fillId="0" borderId="43" xfId="0" applyNumberFormat="1" applyFont="1" applyBorder="1"/>
    <xf numFmtId="3" fontId="8" fillId="0" borderId="44" xfId="0" applyNumberFormat="1" applyFont="1" applyBorder="1"/>
    <xf numFmtId="3" fontId="9" fillId="0" borderId="44" xfId="0" applyNumberFormat="1" applyFont="1" applyBorder="1"/>
    <xf numFmtId="3" fontId="5" fillId="0" borderId="7" xfId="0" applyNumberFormat="1" applyFont="1" applyBorder="1"/>
    <xf numFmtId="3" fontId="8" fillId="0" borderId="23" xfId="0" applyNumberFormat="1" applyFont="1" applyBorder="1"/>
    <xf numFmtId="3" fontId="5" fillId="0" borderId="45" xfId="0" applyNumberFormat="1" applyFont="1" applyBorder="1"/>
    <xf numFmtId="3" fontId="5" fillId="0" borderId="46" xfId="0" applyNumberFormat="1" applyFont="1" applyBorder="1"/>
    <xf numFmtId="3" fontId="5" fillId="0" borderId="47" xfId="0" applyNumberFormat="1" applyFont="1" applyBorder="1"/>
    <xf numFmtId="3" fontId="0" fillId="2" borderId="0" xfId="0" applyNumberFormat="1" applyFill="1"/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38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3">
    <cellStyle name="Normál" xfId="0" builtinId="0"/>
    <cellStyle name="Normál_Munka1" xfId="2" xr:uid="{AD1326F6-D12E-4CD8-BE15-2753018F9E13}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2C323-853A-4AAD-8278-55CAB55ADACB}">
  <dimension ref="A2:AL68"/>
  <sheetViews>
    <sheetView tabSelected="1" topLeftCell="G38" workbookViewId="0">
      <selection activeCell="P55" sqref="P55"/>
    </sheetView>
  </sheetViews>
  <sheetFormatPr defaultRowHeight="15" x14ac:dyDescent="0.25"/>
  <cols>
    <col min="1" max="1" width="64.7109375" style="1" customWidth="1"/>
    <col min="2" max="2" width="11.7109375" style="2" customWidth="1"/>
    <col min="3" max="3" width="12.5703125" style="87" customWidth="1"/>
    <col min="4" max="5" width="12.5703125" style="83" customWidth="1"/>
    <col min="6" max="6" width="12.5703125" style="1" customWidth="1"/>
    <col min="7" max="7" width="12.5703125" style="83" customWidth="1"/>
    <col min="8" max="12" width="12.5703125" style="1" customWidth="1"/>
    <col min="13" max="17" width="12.5703125" style="83" customWidth="1"/>
    <col min="18" max="22" width="13.140625" style="84" customWidth="1"/>
    <col min="23" max="32" width="12.7109375" style="84" customWidth="1"/>
    <col min="33" max="36" width="13" style="96" customWidth="1"/>
    <col min="37" max="37" width="13.42578125" style="96" customWidth="1"/>
  </cols>
  <sheetData>
    <row r="2" spans="1:37" ht="21" x14ac:dyDescent="0.25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</row>
    <row r="4" spans="1:37" ht="16.5" thickBot="1" x14ac:dyDescent="0.3">
      <c r="C4" s="85"/>
      <c r="M4" s="1"/>
      <c r="N4" s="1"/>
      <c r="O4" s="1"/>
      <c r="P4" s="1"/>
      <c r="Q4" s="1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K4" s="4" t="s">
        <v>1</v>
      </c>
    </row>
    <row r="5" spans="1:37" ht="17.25" customHeight="1" x14ac:dyDescent="0.25">
      <c r="A5" s="110" t="s">
        <v>2</v>
      </c>
      <c r="B5" s="112" t="s">
        <v>3</v>
      </c>
      <c r="C5" s="114" t="s">
        <v>4</v>
      </c>
      <c r="D5" s="115"/>
      <c r="E5" s="115"/>
      <c r="F5" s="115"/>
      <c r="G5" s="116"/>
      <c r="H5" s="114" t="s">
        <v>5</v>
      </c>
      <c r="I5" s="115"/>
      <c r="J5" s="115"/>
      <c r="K5" s="115"/>
      <c r="L5" s="115"/>
      <c r="M5" s="114" t="s">
        <v>6</v>
      </c>
      <c r="N5" s="115"/>
      <c r="O5" s="115"/>
      <c r="P5" s="115"/>
      <c r="Q5" s="115"/>
      <c r="R5" s="114" t="s">
        <v>7</v>
      </c>
      <c r="S5" s="115"/>
      <c r="T5" s="115"/>
      <c r="U5" s="115"/>
      <c r="V5" s="115"/>
      <c r="W5" s="114" t="s">
        <v>8</v>
      </c>
      <c r="X5" s="115"/>
      <c r="Y5" s="115"/>
      <c r="Z5" s="115"/>
      <c r="AA5" s="115"/>
      <c r="AB5" s="114" t="s">
        <v>9</v>
      </c>
      <c r="AC5" s="115"/>
      <c r="AD5" s="115"/>
      <c r="AE5" s="115"/>
      <c r="AF5" s="115"/>
      <c r="AG5" s="114" t="s">
        <v>10</v>
      </c>
      <c r="AH5" s="115"/>
      <c r="AI5" s="115"/>
      <c r="AJ5" s="115"/>
      <c r="AK5" s="116"/>
    </row>
    <row r="6" spans="1:37" ht="50.25" thickBot="1" x14ac:dyDescent="0.3">
      <c r="A6" s="111"/>
      <c r="B6" s="113"/>
      <c r="C6" s="82" t="s">
        <v>109</v>
      </c>
      <c r="D6" s="53" t="s">
        <v>108</v>
      </c>
      <c r="E6" s="53" t="s">
        <v>106</v>
      </c>
      <c r="F6" s="53" t="s">
        <v>112</v>
      </c>
      <c r="G6" s="54" t="s">
        <v>107</v>
      </c>
      <c r="H6" s="82" t="s">
        <v>109</v>
      </c>
      <c r="I6" s="53" t="s">
        <v>108</v>
      </c>
      <c r="J6" s="53" t="s">
        <v>106</v>
      </c>
      <c r="K6" s="53" t="s">
        <v>112</v>
      </c>
      <c r="L6" s="54" t="s">
        <v>107</v>
      </c>
      <c r="M6" s="82" t="s">
        <v>109</v>
      </c>
      <c r="N6" s="53" t="s">
        <v>108</v>
      </c>
      <c r="O6" s="53" t="s">
        <v>106</v>
      </c>
      <c r="P6" s="53" t="s">
        <v>112</v>
      </c>
      <c r="Q6" s="54" t="s">
        <v>107</v>
      </c>
      <c r="R6" s="82" t="s">
        <v>109</v>
      </c>
      <c r="S6" s="53" t="s">
        <v>108</v>
      </c>
      <c r="T6" s="53" t="s">
        <v>106</v>
      </c>
      <c r="U6" s="53" t="s">
        <v>112</v>
      </c>
      <c r="V6" s="54" t="s">
        <v>107</v>
      </c>
      <c r="W6" s="82" t="s">
        <v>109</v>
      </c>
      <c r="X6" s="53" t="s">
        <v>108</v>
      </c>
      <c r="Y6" s="53" t="s">
        <v>106</v>
      </c>
      <c r="Z6" s="53" t="s">
        <v>112</v>
      </c>
      <c r="AA6" s="54" t="s">
        <v>107</v>
      </c>
      <c r="AB6" s="82" t="s">
        <v>109</v>
      </c>
      <c r="AC6" s="53" t="s">
        <v>108</v>
      </c>
      <c r="AD6" s="53" t="s">
        <v>106</v>
      </c>
      <c r="AE6" s="53" t="s">
        <v>112</v>
      </c>
      <c r="AF6" s="54" t="s">
        <v>107</v>
      </c>
      <c r="AG6" s="92" t="s">
        <v>109</v>
      </c>
      <c r="AH6" s="56" t="s">
        <v>108</v>
      </c>
      <c r="AI6" s="56" t="s">
        <v>106</v>
      </c>
      <c r="AJ6" s="53" t="s">
        <v>112</v>
      </c>
      <c r="AK6" s="57" t="s">
        <v>107</v>
      </c>
    </row>
    <row r="7" spans="1:37" ht="16.5" x14ac:dyDescent="0.25">
      <c r="A7" s="5" t="s">
        <v>11</v>
      </c>
      <c r="B7" s="6" t="s">
        <v>12</v>
      </c>
      <c r="C7" s="71">
        <f t="shared" ref="C7:AB7" si="0">C8+C18</f>
        <v>2220547</v>
      </c>
      <c r="D7" s="64">
        <f t="shared" si="0"/>
        <v>2243019</v>
      </c>
      <c r="E7" s="64">
        <f t="shared" si="0"/>
        <v>19176</v>
      </c>
      <c r="F7" s="64">
        <f t="shared" ref="F7" si="1">F8+F18</f>
        <v>6786</v>
      </c>
      <c r="G7" s="100">
        <f t="shared" ref="G7" si="2">G8+G18</f>
        <v>2268981</v>
      </c>
      <c r="H7" s="71">
        <f t="shared" si="0"/>
        <v>8038</v>
      </c>
      <c r="I7" s="64">
        <f>I8+I18</f>
        <v>13155</v>
      </c>
      <c r="J7" s="64">
        <f>J8+J18</f>
        <v>0</v>
      </c>
      <c r="K7" s="64">
        <v>0</v>
      </c>
      <c r="L7" s="100">
        <f>+I7+J7</f>
        <v>13155</v>
      </c>
      <c r="M7" s="71">
        <f t="shared" si="0"/>
        <v>26940</v>
      </c>
      <c r="N7" s="64">
        <f>N8+N18</f>
        <v>27305</v>
      </c>
      <c r="O7" s="64">
        <f>O8+O18</f>
        <v>0</v>
      </c>
      <c r="P7" s="64">
        <v>0</v>
      </c>
      <c r="Q7" s="100">
        <f>+N7+O7</f>
        <v>27305</v>
      </c>
      <c r="R7" s="71">
        <f t="shared" si="0"/>
        <v>6249</v>
      </c>
      <c r="S7" s="64">
        <f>S8+S18</f>
        <v>8001</v>
      </c>
      <c r="T7" s="64">
        <f>T8+T18</f>
        <v>0</v>
      </c>
      <c r="U7" s="64">
        <v>0</v>
      </c>
      <c r="V7" s="100">
        <f>+S7+T7</f>
        <v>8001</v>
      </c>
      <c r="W7" s="71">
        <f t="shared" si="0"/>
        <v>7364</v>
      </c>
      <c r="X7" s="64">
        <f>X8+X18</f>
        <v>6350</v>
      </c>
      <c r="Y7" s="64">
        <f>Y8+Y18</f>
        <v>0</v>
      </c>
      <c r="Z7" s="64">
        <f>Z8+Z18</f>
        <v>0</v>
      </c>
      <c r="AA7" s="100">
        <f>+X7+Y7</f>
        <v>6350</v>
      </c>
      <c r="AB7" s="71">
        <f t="shared" si="0"/>
        <v>9346</v>
      </c>
      <c r="AC7" s="64">
        <f>AC8+AC18</f>
        <v>7620</v>
      </c>
      <c r="AD7" s="64">
        <f>AD8+AD18</f>
        <v>750</v>
      </c>
      <c r="AE7" s="64">
        <v>0</v>
      </c>
      <c r="AF7" s="103">
        <f>+AC7+AD7</f>
        <v>8370</v>
      </c>
      <c r="AG7" s="71">
        <f t="shared" ref="AG7:AG33" si="3">+C7+H7+M7+R7+W7+AB7</f>
        <v>2278484</v>
      </c>
      <c r="AH7" s="64">
        <f t="shared" ref="AH7:AH33" si="4">+D7+I7+N7+S7+X7+AC7</f>
        <v>2305450</v>
      </c>
      <c r="AI7" s="64">
        <f t="shared" ref="AI7:AI33" si="5">+E7+J7+O7+T7+Y7+AD7</f>
        <v>19926</v>
      </c>
      <c r="AJ7" s="64">
        <f t="shared" ref="AJ7:AJ33" si="6">+F7+K7+P7+U7+Z7+AE7</f>
        <v>6786</v>
      </c>
      <c r="AK7" s="7">
        <f t="shared" ref="AK7:AK22" si="7">+G7+L7+Q7+V7+AA7+AF7</f>
        <v>2332162</v>
      </c>
    </row>
    <row r="8" spans="1:37" ht="15.75" x14ac:dyDescent="0.25">
      <c r="A8" s="8" t="s">
        <v>13</v>
      </c>
      <c r="B8" s="9"/>
      <c r="C8" s="72">
        <f>C9+C12+C15+C16</f>
        <v>1990023</v>
      </c>
      <c r="D8" s="59">
        <f>D9+D12+D15+D16</f>
        <v>2067814</v>
      </c>
      <c r="E8" s="59">
        <f>E9+E12+E15+E16</f>
        <v>19176</v>
      </c>
      <c r="F8" s="59">
        <f>F9+F12+F15+F16</f>
        <v>6786</v>
      </c>
      <c r="G8" s="101">
        <f>G9+G12+G15+G16</f>
        <v>2093776</v>
      </c>
      <c r="H8" s="72">
        <f t="shared" ref="H8:AB8" si="8">H9+H12+H15+H16</f>
        <v>8038</v>
      </c>
      <c r="I8" s="59">
        <f>I9+I12+I15+I16</f>
        <v>13155</v>
      </c>
      <c r="J8" s="59">
        <f>J9+J12+J15+J16</f>
        <v>0</v>
      </c>
      <c r="K8" s="59">
        <v>0</v>
      </c>
      <c r="L8" s="101">
        <f>+I8+J8</f>
        <v>13155</v>
      </c>
      <c r="M8" s="72">
        <f t="shared" si="8"/>
        <v>26940</v>
      </c>
      <c r="N8" s="59">
        <f>N9+N12+N15+N16</f>
        <v>27305</v>
      </c>
      <c r="O8" s="59">
        <f>O9+O12+O15+O16</f>
        <v>0</v>
      </c>
      <c r="P8" s="59">
        <v>0</v>
      </c>
      <c r="Q8" s="101">
        <f>+N8+O8</f>
        <v>27305</v>
      </c>
      <c r="R8" s="72">
        <f t="shared" si="8"/>
        <v>6249</v>
      </c>
      <c r="S8" s="59">
        <f>S9+S12+S15+S16</f>
        <v>8001</v>
      </c>
      <c r="T8" s="59">
        <f>T9+T12+T15+T16</f>
        <v>0</v>
      </c>
      <c r="U8" s="59">
        <v>0</v>
      </c>
      <c r="V8" s="101">
        <f>+S8+T8</f>
        <v>8001</v>
      </c>
      <c r="W8" s="72">
        <f t="shared" si="8"/>
        <v>7364</v>
      </c>
      <c r="X8" s="59">
        <f>X9+X12+X15+X16</f>
        <v>6350</v>
      </c>
      <c r="Y8" s="59">
        <f>Y9+Y12+Y15+Y16</f>
        <v>0</v>
      </c>
      <c r="Z8" s="59">
        <f>Z9+Z12+Z15+Z16</f>
        <v>0</v>
      </c>
      <c r="AA8" s="101">
        <f>+X8+Y8</f>
        <v>6350</v>
      </c>
      <c r="AB8" s="72">
        <f t="shared" si="8"/>
        <v>9346</v>
      </c>
      <c r="AC8" s="59">
        <f>AC9+AC12+AC15+AC16</f>
        <v>7620</v>
      </c>
      <c r="AD8" s="59">
        <f>AD9+AD12+AD15+AD16</f>
        <v>0</v>
      </c>
      <c r="AE8" s="59">
        <v>0</v>
      </c>
      <c r="AF8" s="104">
        <f>+AC8+AD8</f>
        <v>7620</v>
      </c>
      <c r="AG8" s="72">
        <f t="shared" si="3"/>
        <v>2047960</v>
      </c>
      <c r="AH8" s="59">
        <f t="shared" si="4"/>
        <v>2130245</v>
      </c>
      <c r="AI8" s="59">
        <f t="shared" si="5"/>
        <v>19176</v>
      </c>
      <c r="AJ8" s="59">
        <f t="shared" si="6"/>
        <v>6786</v>
      </c>
      <c r="AK8" s="10">
        <f t="shared" si="7"/>
        <v>2156207</v>
      </c>
    </row>
    <row r="9" spans="1:37" ht="15.75" x14ac:dyDescent="0.25">
      <c r="A9" s="13" t="s">
        <v>14</v>
      </c>
      <c r="B9" s="14" t="s">
        <v>15</v>
      </c>
      <c r="C9" s="73">
        <f t="shared" ref="C9:J9" si="9">C10+C11</f>
        <v>937282</v>
      </c>
      <c r="D9" s="60">
        <f t="shared" si="9"/>
        <v>1051354</v>
      </c>
      <c r="E9" s="60">
        <f t="shared" si="9"/>
        <v>19176</v>
      </c>
      <c r="F9" s="60">
        <f t="shared" si="9"/>
        <v>2661</v>
      </c>
      <c r="G9" s="102">
        <f t="shared" si="9"/>
        <v>1073191</v>
      </c>
      <c r="H9" s="73">
        <f t="shared" si="9"/>
        <v>547</v>
      </c>
      <c r="I9" s="60">
        <f t="shared" si="9"/>
        <v>6805</v>
      </c>
      <c r="J9" s="60">
        <f t="shared" si="9"/>
        <v>0</v>
      </c>
      <c r="K9" s="60">
        <v>0</v>
      </c>
      <c r="L9" s="102">
        <f>+I9+J9</f>
        <v>6805</v>
      </c>
      <c r="M9" s="73">
        <f t="shared" ref="M9:AB9" si="10">M10+M11</f>
        <v>0</v>
      </c>
      <c r="N9" s="60">
        <f>N10+N11</f>
        <v>0</v>
      </c>
      <c r="O9" s="60">
        <f>O10+O11</f>
        <v>0</v>
      </c>
      <c r="P9" s="60">
        <v>0</v>
      </c>
      <c r="Q9" s="102">
        <f>+N9+O9</f>
        <v>0</v>
      </c>
      <c r="R9" s="73">
        <f t="shared" si="10"/>
        <v>0</v>
      </c>
      <c r="S9" s="60">
        <f>S10+S11</f>
        <v>0</v>
      </c>
      <c r="T9" s="60">
        <f>T10+T11</f>
        <v>0</v>
      </c>
      <c r="U9" s="60">
        <v>0</v>
      </c>
      <c r="V9" s="102">
        <f>+S9+T9</f>
        <v>0</v>
      </c>
      <c r="W9" s="73"/>
      <c r="X9" s="60">
        <f>X10+X11</f>
        <v>0</v>
      </c>
      <c r="Y9" s="60">
        <f>Y10+Y11</f>
        <v>0</v>
      </c>
      <c r="Z9" s="60">
        <f>Z10+Z11</f>
        <v>0</v>
      </c>
      <c r="AA9" s="102">
        <f>+X9+Y9</f>
        <v>0</v>
      </c>
      <c r="AB9" s="73">
        <f t="shared" si="10"/>
        <v>0</v>
      </c>
      <c r="AC9" s="60">
        <f>AC10+AC11</f>
        <v>0</v>
      </c>
      <c r="AD9" s="60">
        <f>AD10+AD11</f>
        <v>0</v>
      </c>
      <c r="AE9" s="60">
        <v>0</v>
      </c>
      <c r="AF9" s="50">
        <f>+AC9+AD9</f>
        <v>0</v>
      </c>
      <c r="AG9" s="73">
        <f t="shared" si="3"/>
        <v>937829</v>
      </c>
      <c r="AH9" s="60">
        <f t="shared" si="4"/>
        <v>1058159</v>
      </c>
      <c r="AI9" s="60">
        <f t="shared" si="5"/>
        <v>19176</v>
      </c>
      <c r="AJ9" s="60">
        <f t="shared" si="6"/>
        <v>2661</v>
      </c>
      <c r="AK9" s="16">
        <f t="shared" si="7"/>
        <v>1079996</v>
      </c>
    </row>
    <row r="10" spans="1:37" ht="15.75" x14ac:dyDescent="0.25">
      <c r="A10" s="18" t="s">
        <v>16</v>
      </c>
      <c r="B10" s="94" t="s">
        <v>17</v>
      </c>
      <c r="C10" s="78">
        <v>931210</v>
      </c>
      <c r="D10" s="63">
        <v>1038574</v>
      </c>
      <c r="E10" s="63">
        <v>19176</v>
      </c>
      <c r="F10" s="60">
        <v>2661</v>
      </c>
      <c r="G10" s="43">
        <f>+D10+E10+F10</f>
        <v>1060411</v>
      </c>
      <c r="H10" s="74"/>
      <c r="I10" s="63"/>
      <c r="J10" s="63"/>
      <c r="K10" s="63"/>
      <c r="L10" s="43"/>
      <c r="M10" s="74"/>
      <c r="N10" s="63"/>
      <c r="O10" s="63"/>
      <c r="P10" s="63"/>
      <c r="Q10" s="43"/>
      <c r="R10" s="74"/>
      <c r="S10" s="63"/>
      <c r="T10" s="63"/>
      <c r="U10" s="63"/>
      <c r="V10" s="43"/>
      <c r="W10" s="74"/>
      <c r="X10" s="63"/>
      <c r="Y10" s="63"/>
      <c r="Z10" s="63"/>
      <c r="AA10" s="43"/>
      <c r="AB10" s="74"/>
      <c r="AC10" s="63"/>
      <c r="AD10" s="63"/>
      <c r="AE10" s="63"/>
      <c r="AF10" s="52"/>
      <c r="AG10" s="74">
        <f t="shared" si="3"/>
        <v>931210</v>
      </c>
      <c r="AH10" s="63">
        <f t="shared" si="4"/>
        <v>1038574</v>
      </c>
      <c r="AI10" s="63">
        <f t="shared" si="5"/>
        <v>19176</v>
      </c>
      <c r="AJ10" s="63">
        <f t="shared" si="6"/>
        <v>2661</v>
      </c>
      <c r="AK10" s="20">
        <f t="shared" si="7"/>
        <v>1060411</v>
      </c>
    </row>
    <row r="11" spans="1:37" ht="15.75" x14ac:dyDescent="0.25">
      <c r="A11" s="18" t="s">
        <v>18</v>
      </c>
      <c r="B11" s="94" t="s">
        <v>19</v>
      </c>
      <c r="C11" s="78">
        <v>6072</v>
      </c>
      <c r="D11" s="63">
        <v>12780</v>
      </c>
      <c r="E11" s="63"/>
      <c r="F11" s="63"/>
      <c r="G11" s="43">
        <f>+D11+E11+F11</f>
        <v>12780</v>
      </c>
      <c r="H11" s="74">
        <v>547</v>
      </c>
      <c r="I11" s="63">
        <v>6805</v>
      </c>
      <c r="J11" s="63"/>
      <c r="K11" s="63"/>
      <c r="L11" s="102">
        <f>+I11+J11</f>
        <v>6805</v>
      </c>
      <c r="M11" s="74"/>
      <c r="N11" s="63"/>
      <c r="O11" s="63"/>
      <c r="P11" s="63"/>
      <c r="Q11" s="102">
        <f>+N11+O11</f>
        <v>0</v>
      </c>
      <c r="R11" s="74"/>
      <c r="S11" s="63"/>
      <c r="T11" s="63"/>
      <c r="U11" s="63"/>
      <c r="V11" s="102">
        <f>+S11+T11</f>
        <v>0</v>
      </c>
      <c r="W11" s="74"/>
      <c r="X11" s="63"/>
      <c r="Y11" s="63"/>
      <c r="Z11" s="63"/>
      <c r="AA11" s="102">
        <f>+X11+Y11</f>
        <v>0</v>
      </c>
      <c r="AB11" s="74"/>
      <c r="AC11" s="63"/>
      <c r="AD11" s="63"/>
      <c r="AE11" s="63"/>
      <c r="AF11" s="50">
        <f>+AC11+AD11</f>
        <v>0</v>
      </c>
      <c r="AG11" s="74">
        <f t="shared" si="3"/>
        <v>6619</v>
      </c>
      <c r="AH11" s="63">
        <f t="shared" si="4"/>
        <v>19585</v>
      </c>
      <c r="AI11" s="63">
        <f t="shared" si="5"/>
        <v>0</v>
      </c>
      <c r="AJ11" s="63">
        <f t="shared" si="6"/>
        <v>0</v>
      </c>
      <c r="AK11" s="20">
        <f t="shared" si="7"/>
        <v>19585</v>
      </c>
    </row>
    <row r="12" spans="1:37" ht="15.75" x14ac:dyDescent="0.25">
      <c r="A12" s="21" t="s">
        <v>20</v>
      </c>
      <c r="B12" s="22" t="s">
        <v>21</v>
      </c>
      <c r="C12" s="73">
        <f>+C13+C14</f>
        <v>803652</v>
      </c>
      <c r="D12" s="60">
        <f>+D13+D14</f>
        <v>791250</v>
      </c>
      <c r="E12" s="60">
        <f>+E13+E14</f>
        <v>0</v>
      </c>
      <c r="F12" s="60">
        <f>+F13+F14</f>
        <v>4125</v>
      </c>
      <c r="G12" s="102">
        <f>+G13+G14</f>
        <v>795375</v>
      </c>
      <c r="H12" s="73"/>
      <c r="I12" s="60"/>
      <c r="J12" s="60"/>
      <c r="K12" s="60"/>
      <c r="L12" s="102"/>
      <c r="M12" s="73"/>
      <c r="N12" s="60"/>
      <c r="O12" s="60"/>
      <c r="P12" s="60"/>
      <c r="Q12" s="102"/>
      <c r="R12" s="73"/>
      <c r="S12" s="60"/>
      <c r="T12" s="60"/>
      <c r="U12" s="60"/>
      <c r="V12" s="102"/>
      <c r="W12" s="73"/>
      <c r="X12" s="60"/>
      <c r="Y12" s="60"/>
      <c r="Z12" s="60"/>
      <c r="AA12" s="102"/>
      <c r="AB12" s="73"/>
      <c r="AC12" s="60"/>
      <c r="AD12" s="60"/>
      <c r="AE12" s="60"/>
      <c r="AF12" s="50"/>
      <c r="AG12" s="73">
        <f t="shared" si="3"/>
        <v>803652</v>
      </c>
      <c r="AH12" s="60">
        <f t="shared" si="4"/>
        <v>791250</v>
      </c>
      <c r="AI12" s="60">
        <f t="shared" si="5"/>
        <v>0</v>
      </c>
      <c r="AJ12" s="60">
        <f t="shared" si="6"/>
        <v>4125</v>
      </c>
      <c r="AK12" s="16">
        <f t="shared" si="7"/>
        <v>795375</v>
      </c>
    </row>
    <row r="13" spans="1:37" x14ac:dyDescent="0.25">
      <c r="A13" s="18" t="s">
        <v>22</v>
      </c>
      <c r="B13" s="94" t="s">
        <v>23</v>
      </c>
      <c r="C13" s="78">
        <v>767753</v>
      </c>
      <c r="D13" s="61">
        <v>763750</v>
      </c>
      <c r="E13" s="61"/>
      <c r="F13" s="61">
        <v>4125</v>
      </c>
      <c r="G13" s="43">
        <f>+D13+E13+F13</f>
        <v>767875</v>
      </c>
      <c r="H13" s="74"/>
      <c r="I13" s="63"/>
      <c r="J13" s="63"/>
      <c r="K13" s="63"/>
      <c r="L13" s="43"/>
      <c r="M13" s="74"/>
      <c r="N13" s="63"/>
      <c r="O13" s="63"/>
      <c r="P13" s="63"/>
      <c r="Q13" s="43"/>
      <c r="R13" s="74"/>
      <c r="S13" s="63"/>
      <c r="T13" s="63"/>
      <c r="U13" s="63"/>
      <c r="V13" s="43"/>
      <c r="W13" s="74"/>
      <c r="X13" s="63"/>
      <c r="Y13" s="63"/>
      <c r="Z13" s="63"/>
      <c r="AA13" s="43"/>
      <c r="AB13" s="74"/>
      <c r="AC13" s="63"/>
      <c r="AD13" s="63"/>
      <c r="AE13" s="63"/>
      <c r="AF13" s="52"/>
      <c r="AG13" s="74">
        <f t="shared" si="3"/>
        <v>767753</v>
      </c>
      <c r="AH13" s="63">
        <f t="shared" si="4"/>
        <v>763750</v>
      </c>
      <c r="AI13" s="63">
        <f t="shared" si="5"/>
        <v>0</v>
      </c>
      <c r="AJ13" s="63">
        <f t="shared" si="6"/>
        <v>4125</v>
      </c>
      <c r="AK13" s="20">
        <f t="shared" si="7"/>
        <v>767875</v>
      </c>
    </row>
    <row r="14" spans="1:37" x14ac:dyDescent="0.25">
      <c r="A14" s="18" t="s">
        <v>24</v>
      </c>
      <c r="B14" s="94" t="s">
        <v>25</v>
      </c>
      <c r="C14" s="78">
        <v>35899</v>
      </c>
      <c r="D14" s="61">
        <v>27500</v>
      </c>
      <c r="E14" s="61"/>
      <c r="F14" s="61">
        <v>0</v>
      </c>
      <c r="G14" s="43">
        <f>+D14+E14</f>
        <v>27500</v>
      </c>
      <c r="H14" s="74"/>
      <c r="I14" s="63"/>
      <c r="J14" s="63"/>
      <c r="K14" s="63"/>
      <c r="L14" s="43"/>
      <c r="M14" s="74"/>
      <c r="N14" s="63"/>
      <c r="O14" s="63"/>
      <c r="P14" s="63"/>
      <c r="Q14" s="43"/>
      <c r="R14" s="74"/>
      <c r="S14" s="63"/>
      <c r="T14" s="63"/>
      <c r="U14" s="63"/>
      <c r="V14" s="43"/>
      <c r="W14" s="74"/>
      <c r="X14" s="63"/>
      <c r="Y14" s="63"/>
      <c r="Z14" s="63"/>
      <c r="AA14" s="43"/>
      <c r="AB14" s="74"/>
      <c r="AC14" s="63"/>
      <c r="AD14" s="63"/>
      <c r="AE14" s="63"/>
      <c r="AF14" s="52"/>
      <c r="AG14" s="74">
        <f t="shared" si="3"/>
        <v>35899</v>
      </c>
      <c r="AH14" s="63">
        <f t="shared" si="4"/>
        <v>27500</v>
      </c>
      <c r="AI14" s="63">
        <f t="shared" si="5"/>
        <v>0</v>
      </c>
      <c r="AJ14" s="63">
        <f t="shared" si="6"/>
        <v>0</v>
      </c>
      <c r="AK14" s="20">
        <f t="shared" si="7"/>
        <v>27500</v>
      </c>
    </row>
    <row r="15" spans="1:37" ht="15.75" x14ac:dyDescent="0.25">
      <c r="A15" s="13" t="s">
        <v>26</v>
      </c>
      <c r="B15" s="14" t="s">
        <v>27</v>
      </c>
      <c r="C15" s="73">
        <v>246945</v>
      </c>
      <c r="D15" s="60">
        <v>225210</v>
      </c>
      <c r="E15" s="60">
        <v>0</v>
      </c>
      <c r="F15" s="60">
        <v>0</v>
      </c>
      <c r="G15" s="43">
        <f>+D15+E15</f>
        <v>225210</v>
      </c>
      <c r="H15" s="73">
        <v>7491</v>
      </c>
      <c r="I15" s="60">
        <v>6350</v>
      </c>
      <c r="J15" s="60">
        <v>0</v>
      </c>
      <c r="K15" s="60">
        <v>0</v>
      </c>
      <c r="L15" s="102">
        <f>+I15+J15</f>
        <v>6350</v>
      </c>
      <c r="M15" s="73">
        <v>26940</v>
      </c>
      <c r="N15" s="60">
        <v>27305</v>
      </c>
      <c r="O15" s="60"/>
      <c r="P15" s="60"/>
      <c r="Q15" s="102">
        <f>+N15+O15</f>
        <v>27305</v>
      </c>
      <c r="R15" s="73">
        <v>5779</v>
      </c>
      <c r="S15" s="60">
        <v>8001</v>
      </c>
      <c r="T15" s="60"/>
      <c r="U15" s="60"/>
      <c r="V15" s="102">
        <f>+S15+T15</f>
        <v>8001</v>
      </c>
      <c r="W15" s="73">
        <v>7364</v>
      </c>
      <c r="X15" s="60">
        <v>6350</v>
      </c>
      <c r="Y15" s="60">
        <v>0</v>
      </c>
      <c r="Z15" s="60">
        <v>0</v>
      </c>
      <c r="AA15" s="102">
        <f>+X15+Y15</f>
        <v>6350</v>
      </c>
      <c r="AB15" s="73">
        <v>9346</v>
      </c>
      <c r="AC15" s="60">
        <v>7620</v>
      </c>
      <c r="AD15" s="60">
        <v>0</v>
      </c>
      <c r="AE15" s="60">
        <v>0</v>
      </c>
      <c r="AF15" s="50">
        <f>+AC15+AD15</f>
        <v>7620</v>
      </c>
      <c r="AG15" s="73">
        <f t="shared" si="3"/>
        <v>303865</v>
      </c>
      <c r="AH15" s="60">
        <f t="shared" si="4"/>
        <v>280836</v>
      </c>
      <c r="AI15" s="60">
        <f t="shared" si="5"/>
        <v>0</v>
      </c>
      <c r="AJ15" s="60">
        <f t="shared" si="6"/>
        <v>0</v>
      </c>
      <c r="AK15" s="16">
        <f t="shared" si="7"/>
        <v>280836</v>
      </c>
    </row>
    <row r="16" spans="1:37" ht="15.75" x14ac:dyDescent="0.25">
      <c r="A16" s="13" t="s">
        <v>28</v>
      </c>
      <c r="B16" s="14" t="s">
        <v>29</v>
      </c>
      <c r="C16" s="73">
        <f>+C17</f>
        <v>2144</v>
      </c>
      <c r="D16" s="60">
        <f>+D17</f>
        <v>0</v>
      </c>
      <c r="E16" s="60">
        <f>+E17</f>
        <v>0</v>
      </c>
      <c r="F16" s="60">
        <v>0</v>
      </c>
      <c r="G16" s="102">
        <f>+G17</f>
        <v>0</v>
      </c>
      <c r="H16" s="73">
        <f t="shared" ref="H16:AB16" si="11">H17</f>
        <v>0</v>
      </c>
      <c r="I16" s="60">
        <f>I17</f>
        <v>0</v>
      </c>
      <c r="J16" s="60">
        <f>J17</f>
        <v>0</v>
      </c>
      <c r="K16" s="60">
        <v>0</v>
      </c>
      <c r="L16" s="102">
        <f>+I16+J16</f>
        <v>0</v>
      </c>
      <c r="M16" s="73">
        <f t="shared" si="11"/>
        <v>0</v>
      </c>
      <c r="N16" s="60">
        <f>N17</f>
        <v>0</v>
      </c>
      <c r="O16" s="60">
        <f>O17</f>
        <v>0</v>
      </c>
      <c r="P16" s="60"/>
      <c r="Q16" s="102">
        <f>+N16+O16</f>
        <v>0</v>
      </c>
      <c r="R16" s="73">
        <v>470</v>
      </c>
      <c r="S16" s="60">
        <f>S17</f>
        <v>0</v>
      </c>
      <c r="T16" s="60">
        <f>T17</f>
        <v>0</v>
      </c>
      <c r="U16" s="60">
        <v>0</v>
      </c>
      <c r="V16" s="102">
        <f>+S16+T16</f>
        <v>0</v>
      </c>
      <c r="W16" s="73">
        <f t="shared" si="11"/>
        <v>0</v>
      </c>
      <c r="X16" s="60">
        <f>X17</f>
        <v>0</v>
      </c>
      <c r="Y16" s="60">
        <f>Y17</f>
        <v>0</v>
      </c>
      <c r="Z16" s="60">
        <v>0</v>
      </c>
      <c r="AA16" s="102">
        <f>+X16+Y16</f>
        <v>0</v>
      </c>
      <c r="AB16" s="73">
        <f t="shared" si="11"/>
        <v>0</v>
      </c>
      <c r="AC16" s="60">
        <f>AC17</f>
        <v>0</v>
      </c>
      <c r="AD16" s="60">
        <f>AD17</f>
        <v>0</v>
      </c>
      <c r="AE16" s="60">
        <v>0</v>
      </c>
      <c r="AF16" s="50">
        <f>+AC16+AD16</f>
        <v>0</v>
      </c>
      <c r="AG16" s="73">
        <f t="shared" si="3"/>
        <v>2614</v>
      </c>
      <c r="AH16" s="60">
        <f t="shared" si="4"/>
        <v>0</v>
      </c>
      <c r="AI16" s="60">
        <f t="shared" si="5"/>
        <v>0</v>
      </c>
      <c r="AJ16" s="60">
        <f t="shared" si="6"/>
        <v>0</v>
      </c>
      <c r="AK16" s="16">
        <f t="shared" si="7"/>
        <v>0</v>
      </c>
    </row>
    <row r="17" spans="1:37" ht="15.75" x14ac:dyDescent="0.25">
      <c r="A17" s="23" t="s">
        <v>30</v>
      </c>
      <c r="B17" s="19" t="s">
        <v>31</v>
      </c>
      <c r="C17" s="73">
        <v>2144</v>
      </c>
      <c r="D17" s="60">
        <v>0</v>
      </c>
      <c r="E17" s="60"/>
      <c r="F17" s="60"/>
      <c r="G17" s="43">
        <v>0</v>
      </c>
      <c r="H17" s="73"/>
      <c r="I17" s="60"/>
      <c r="J17" s="60"/>
      <c r="K17" s="60"/>
      <c r="L17" s="43"/>
      <c r="M17" s="73"/>
      <c r="N17" s="60"/>
      <c r="O17" s="60"/>
      <c r="P17" s="60"/>
      <c r="Q17" s="43"/>
      <c r="R17" s="73"/>
      <c r="S17" s="60"/>
      <c r="T17" s="60"/>
      <c r="U17" s="60"/>
      <c r="V17" s="43"/>
      <c r="W17" s="73"/>
      <c r="X17" s="60"/>
      <c r="Y17" s="60"/>
      <c r="Z17" s="60"/>
      <c r="AA17" s="43"/>
      <c r="AB17" s="73"/>
      <c r="AC17" s="60"/>
      <c r="AD17" s="60"/>
      <c r="AE17" s="60"/>
      <c r="AF17" s="52"/>
      <c r="AG17" s="73">
        <f t="shared" si="3"/>
        <v>2144</v>
      </c>
      <c r="AH17" s="60">
        <f t="shared" si="4"/>
        <v>0</v>
      </c>
      <c r="AI17" s="60">
        <f t="shared" si="5"/>
        <v>0</v>
      </c>
      <c r="AJ17" s="60">
        <f t="shared" si="6"/>
        <v>0</v>
      </c>
      <c r="AK17" s="16">
        <f t="shared" si="7"/>
        <v>0</v>
      </c>
    </row>
    <row r="18" spans="1:37" ht="15.75" x14ac:dyDescent="0.25">
      <c r="A18" s="8" t="s">
        <v>32</v>
      </c>
      <c r="B18" s="9"/>
      <c r="C18" s="72">
        <f t="shared" ref="C18:R18" si="12">C19+C22+C25</f>
        <v>230524</v>
      </c>
      <c r="D18" s="59">
        <f t="shared" si="12"/>
        <v>175205</v>
      </c>
      <c r="E18" s="59">
        <f t="shared" ref="E18:F18" si="13">E19+E22+E25</f>
        <v>0</v>
      </c>
      <c r="F18" s="59">
        <f t="shared" si="13"/>
        <v>0</v>
      </c>
      <c r="G18" s="101">
        <f t="shared" ref="G18" si="14">G19+G22+G25</f>
        <v>175205</v>
      </c>
      <c r="H18" s="72">
        <f t="shared" si="12"/>
        <v>0</v>
      </c>
      <c r="I18" s="59">
        <f>I19+I22+I25</f>
        <v>0</v>
      </c>
      <c r="J18" s="59">
        <f>J19+J22+J25</f>
        <v>0</v>
      </c>
      <c r="K18" s="59">
        <v>0</v>
      </c>
      <c r="L18" s="101">
        <f>+I18+J18</f>
        <v>0</v>
      </c>
      <c r="M18" s="72">
        <f t="shared" si="12"/>
        <v>0</v>
      </c>
      <c r="N18" s="59">
        <f>N19+N22+N25</f>
        <v>0</v>
      </c>
      <c r="O18" s="59">
        <f>O19+O22+O25</f>
        <v>0</v>
      </c>
      <c r="P18" s="59">
        <v>0</v>
      </c>
      <c r="Q18" s="101">
        <f>+N18+O18</f>
        <v>0</v>
      </c>
      <c r="R18" s="72">
        <f t="shared" si="12"/>
        <v>0</v>
      </c>
      <c r="S18" s="59">
        <f>S19+S22+S25</f>
        <v>0</v>
      </c>
      <c r="T18" s="59">
        <f>T19+T22+T25</f>
        <v>0</v>
      </c>
      <c r="U18" s="59">
        <v>0</v>
      </c>
      <c r="V18" s="101">
        <f>+S18+T18</f>
        <v>0</v>
      </c>
      <c r="W18" s="72">
        <f>W19+W22+W25</f>
        <v>0</v>
      </c>
      <c r="X18" s="59">
        <f>X19+X22+X25</f>
        <v>0</v>
      </c>
      <c r="Y18" s="59">
        <f>Y19+Y22+Y25</f>
        <v>0</v>
      </c>
      <c r="Z18" s="59">
        <f>Z19+Z22+Z25</f>
        <v>0</v>
      </c>
      <c r="AA18" s="101">
        <f>+X18+Y18</f>
        <v>0</v>
      </c>
      <c r="AB18" s="72">
        <f>AB19+AB22+AB25</f>
        <v>0</v>
      </c>
      <c r="AC18" s="59">
        <f>AC19+AC22+AC25</f>
        <v>0</v>
      </c>
      <c r="AD18" s="59">
        <f>AD19+AD22+AD25</f>
        <v>750</v>
      </c>
      <c r="AE18" s="59">
        <f>AE19+AE22+AE25</f>
        <v>0</v>
      </c>
      <c r="AF18" s="104">
        <f>+AC18+AD18</f>
        <v>750</v>
      </c>
      <c r="AG18" s="72">
        <f t="shared" si="3"/>
        <v>230524</v>
      </c>
      <c r="AH18" s="59">
        <f t="shared" si="4"/>
        <v>175205</v>
      </c>
      <c r="AI18" s="59">
        <f t="shared" si="5"/>
        <v>750</v>
      </c>
      <c r="AJ18" s="59">
        <f t="shared" si="6"/>
        <v>0</v>
      </c>
      <c r="AK18" s="10">
        <f t="shared" si="7"/>
        <v>175955</v>
      </c>
    </row>
    <row r="19" spans="1:37" ht="15.75" x14ac:dyDescent="0.25">
      <c r="A19" s="13" t="s">
        <v>33</v>
      </c>
      <c r="B19" s="14" t="s">
        <v>34</v>
      </c>
      <c r="C19" s="73">
        <f>+C20+C21</f>
        <v>176973</v>
      </c>
      <c r="D19" s="60">
        <f>+D20+D21</f>
        <v>172905</v>
      </c>
      <c r="E19" s="60">
        <f>+E20+E21</f>
        <v>0</v>
      </c>
      <c r="F19" s="60">
        <v>0</v>
      </c>
      <c r="G19" s="102">
        <f>+G20+G21</f>
        <v>172905</v>
      </c>
      <c r="H19" s="73">
        <f t="shared" ref="H19:R19" si="15">H20+H21</f>
        <v>0</v>
      </c>
      <c r="I19" s="60">
        <f>I20+I21</f>
        <v>0</v>
      </c>
      <c r="J19" s="60">
        <f>J20+J21</f>
        <v>0</v>
      </c>
      <c r="K19" s="60"/>
      <c r="L19" s="102">
        <f>+I19+J19</f>
        <v>0</v>
      </c>
      <c r="M19" s="73">
        <f t="shared" si="15"/>
        <v>0</v>
      </c>
      <c r="N19" s="60">
        <f>N20+N21</f>
        <v>0</v>
      </c>
      <c r="O19" s="60">
        <f>O20+O21</f>
        <v>0</v>
      </c>
      <c r="P19" s="60"/>
      <c r="Q19" s="102">
        <f>+N19+O19</f>
        <v>0</v>
      </c>
      <c r="R19" s="73">
        <f t="shared" si="15"/>
        <v>0</v>
      </c>
      <c r="S19" s="60">
        <f>S20+S21</f>
        <v>0</v>
      </c>
      <c r="T19" s="60">
        <f>T20+T21</f>
        <v>0</v>
      </c>
      <c r="U19" s="60"/>
      <c r="V19" s="102">
        <f>+S19+T19</f>
        <v>0</v>
      </c>
      <c r="W19" s="73">
        <f>W20+W21</f>
        <v>0</v>
      </c>
      <c r="X19" s="60">
        <f>X20+X21</f>
        <v>0</v>
      </c>
      <c r="Y19" s="60">
        <f>Y20+Y21</f>
        <v>0</v>
      </c>
      <c r="Z19" s="60"/>
      <c r="AA19" s="102">
        <f>+X19+Y19</f>
        <v>0</v>
      </c>
      <c r="AB19" s="73">
        <f>AB20+AB21</f>
        <v>0</v>
      </c>
      <c r="AC19" s="60">
        <f>AC20+AC21</f>
        <v>0</v>
      </c>
      <c r="AD19" s="60">
        <f>AD20+AD21</f>
        <v>0</v>
      </c>
      <c r="AE19" s="60">
        <f>AE20+AE21</f>
        <v>0</v>
      </c>
      <c r="AF19" s="50">
        <f>+AC19+AD19</f>
        <v>0</v>
      </c>
      <c r="AG19" s="73">
        <f t="shared" si="3"/>
        <v>176973</v>
      </c>
      <c r="AH19" s="60">
        <f t="shared" si="4"/>
        <v>172905</v>
      </c>
      <c r="AI19" s="60">
        <f t="shared" si="5"/>
        <v>0</v>
      </c>
      <c r="AJ19" s="60">
        <f t="shared" si="6"/>
        <v>0</v>
      </c>
      <c r="AK19" s="16">
        <f t="shared" si="7"/>
        <v>172905</v>
      </c>
    </row>
    <row r="20" spans="1:37" x14ac:dyDescent="0.25">
      <c r="A20" s="24" t="s">
        <v>35</v>
      </c>
      <c r="B20" s="95" t="s">
        <v>36</v>
      </c>
      <c r="C20" s="78">
        <v>16038</v>
      </c>
      <c r="D20" s="61">
        <v>0</v>
      </c>
      <c r="E20" s="61"/>
      <c r="F20" s="61"/>
      <c r="G20" s="43">
        <f>+D20+E20+F20</f>
        <v>0</v>
      </c>
      <c r="H20" s="74"/>
      <c r="I20" s="63"/>
      <c r="J20" s="63"/>
      <c r="K20" s="63"/>
      <c r="L20" s="43"/>
      <c r="M20" s="74"/>
      <c r="N20" s="63"/>
      <c r="O20" s="63"/>
      <c r="P20" s="63"/>
      <c r="Q20" s="43"/>
      <c r="R20" s="74"/>
      <c r="S20" s="63"/>
      <c r="T20" s="63"/>
      <c r="U20" s="63"/>
      <c r="V20" s="43"/>
      <c r="W20" s="74"/>
      <c r="X20" s="63"/>
      <c r="Y20" s="63"/>
      <c r="Z20" s="63"/>
      <c r="AA20" s="43"/>
      <c r="AB20" s="74"/>
      <c r="AC20" s="63"/>
      <c r="AD20" s="63"/>
      <c r="AE20" s="63"/>
      <c r="AF20" s="52"/>
      <c r="AG20" s="74">
        <f t="shared" si="3"/>
        <v>16038</v>
      </c>
      <c r="AH20" s="63">
        <f t="shared" si="4"/>
        <v>0</v>
      </c>
      <c r="AI20" s="63">
        <f t="shared" si="5"/>
        <v>0</v>
      </c>
      <c r="AJ20" s="63">
        <f t="shared" si="6"/>
        <v>0</v>
      </c>
      <c r="AK20" s="20">
        <f t="shared" si="7"/>
        <v>0</v>
      </c>
    </row>
    <row r="21" spans="1:37" x14ac:dyDescent="0.25">
      <c r="A21" s="24" t="s">
        <v>37</v>
      </c>
      <c r="B21" s="95" t="s">
        <v>38</v>
      </c>
      <c r="C21" s="78">
        <v>160935</v>
      </c>
      <c r="D21" s="61">
        <v>172905</v>
      </c>
      <c r="E21" s="61"/>
      <c r="F21" s="61"/>
      <c r="G21" s="43">
        <f>+D21+E21+F21</f>
        <v>172905</v>
      </c>
      <c r="H21" s="74"/>
      <c r="I21" s="63"/>
      <c r="J21" s="63"/>
      <c r="K21" s="63"/>
      <c r="L21" s="43"/>
      <c r="M21" s="74"/>
      <c r="N21" s="63"/>
      <c r="O21" s="63"/>
      <c r="P21" s="63"/>
      <c r="Q21" s="43"/>
      <c r="R21" s="74"/>
      <c r="S21" s="63"/>
      <c r="T21" s="63"/>
      <c r="U21" s="63"/>
      <c r="V21" s="43"/>
      <c r="W21" s="74"/>
      <c r="X21" s="63"/>
      <c r="Y21" s="63"/>
      <c r="Z21" s="63"/>
      <c r="AA21" s="43"/>
      <c r="AB21" s="74"/>
      <c r="AC21" s="63"/>
      <c r="AD21" s="63"/>
      <c r="AE21" s="63"/>
      <c r="AF21" s="52"/>
      <c r="AG21" s="74">
        <f t="shared" si="3"/>
        <v>160935</v>
      </c>
      <c r="AH21" s="63">
        <f t="shared" si="4"/>
        <v>172905</v>
      </c>
      <c r="AI21" s="63">
        <f t="shared" si="5"/>
        <v>0</v>
      </c>
      <c r="AJ21" s="63">
        <f t="shared" si="6"/>
        <v>0</v>
      </c>
      <c r="AK21" s="20">
        <f t="shared" si="7"/>
        <v>172905</v>
      </c>
    </row>
    <row r="22" spans="1:37" ht="15.75" x14ac:dyDescent="0.25">
      <c r="A22" s="13" t="s">
        <v>39</v>
      </c>
      <c r="B22" s="14" t="s">
        <v>40</v>
      </c>
      <c r="C22" s="73">
        <f t="shared" ref="C22:R22" si="16">C23+C24</f>
        <v>53551</v>
      </c>
      <c r="D22" s="60">
        <f t="shared" si="16"/>
        <v>0</v>
      </c>
      <c r="E22" s="60">
        <f t="shared" si="16"/>
        <v>0</v>
      </c>
      <c r="F22" s="60">
        <f t="shared" si="16"/>
        <v>0</v>
      </c>
      <c r="G22" s="102">
        <f t="shared" si="16"/>
        <v>0</v>
      </c>
      <c r="H22" s="73">
        <f t="shared" si="16"/>
        <v>0</v>
      </c>
      <c r="I22" s="60">
        <f>I23+I24</f>
        <v>0</v>
      </c>
      <c r="J22" s="60">
        <f>J23+J24</f>
        <v>0</v>
      </c>
      <c r="K22" s="60">
        <v>0</v>
      </c>
      <c r="L22" s="102">
        <f>+I22+J22</f>
        <v>0</v>
      </c>
      <c r="M22" s="73">
        <f t="shared" si="16"/>
        <v>0</v>
      </c>
      <c r="N22" s="60">
        <f>N23+N24</f>
        <v>0</v>
      </c>
      <c r="O22" s="60">
        <f>O23+O24</f>
        <v>0</v>
      </c>
      <c r="P22" s="60"/>
      <c r="Q22" s="102">
        <f>+N22+O22</f>
        <v>0</v>
      </c>
      <c r="R22" s="73">
        <f t="shared" si="16"/>
        <v>0</v>
      </c>
      <c r="S22" s="60">
        <f>S23+S24</f>
        <v>0</v>
      </c>
      <c r="T22" s="60">
        <f>T23+T24</f>
        <v>0</v>
      </c>
      <c r="U22" s="60">
        <v>0</v>
      </c>
      <c r="V22" s="102">
        <f>+S22+T22</f>
        <v>0</v>
      </c>
      <c r="W22" s="73">
        <f>W23+W24</f>
        <v>0</v>
      </c>
      <c r="X22" s="60">
        <f>X23+X24</f>
        <v>0</v>
      </c>
      <c r="Y22" s="60">
        <f>Y23+Y24</f>
        <v>0</v>
      </c>
      <c r="Z22" s="60">
        <v>0</v>
      </c>
      <c r="AA22" s="102">
        <f>+X22+Y22</f>
        <v>0</v>
      </c>
      <c r="AB22" s="73">
        <f>AB23+AB24</f>
        <v>0</v>
      </c>
      <c r="AC22" s="60">
        <f>AC23+AC24</f>
        <v>0</v>
      </c>
      <c r="AD22" s="60">
        <f>AD23+AD24</f>
        <v>750</v>
      </c>
      <c r="AE22" s="60">
        <v>0</v>
      </c>
      <c r="AF22" s="50">
        <f>+AC22+AD22</f>
        <v>750</v>
      </c>
      <c r="AG22" s="73">
        <f t="shared" si="3"/>
        <v>53551</v>
      </c>
      <c r="AH22" s="60">
        <f t="shared" si="4"/>
        <v>0</v>
      </c>
      <c r="AI22" s="60">
        <f t="shared" si="5"/>
        <v>750</v>
      </c>
      <c r="AJ22" s="60">
        <f t="shared" si="6"/>
        <v>0</v>
      </c>
      <c r="AK22" s="16">
        <f t="shared" si="7"/>
        <v>750</v>
      </c>
    </row>
    <row r="23" spans="1:37" x14ac:dyDescent="0.25">
      <c r="A23" s="24" t="s">
        <v>41</v>
      </c>
      <c r="B23" s="95" t="s">
        <v>42</v>
      </c>
      <c r="C23" s="78">
        <v>52291</v>
      </c>
      <c r="D23" s="61">
        <v>0</v>
      </c>
      <c r="E23" s="61"/>
      <c r="F23" s="61"/>
      <c r="G23" s="43">
        <f>+D23+E23+F23</f>
        <v>0</v>
      </c>
      <c r="H23" s="74"/>
      <c r="I23" s="63"/>
      <c r="J23" s="63"/>
      <c r="K23" s="63"/>
      <c r="L23" s="43"/>
      <c r="M23" s="74"/>
      <c r="N23" s="63"/>
      <c r="O23" s="63"/>
      <c r="P23" s="63"/>
      <c r="Q23" s="43"/>
      <c r="R23" s="74"/>
      <c r="S23" s="63"/>
      <c r="T23" s="63"/>
      <c r="U23" s="63"/>
      <c r="V23" s="43"/>
      <c r="W23" s="74"/>
      <c r="X23" s="63"/>
      <c r="Y23" s="63"/>
      <c r="Z23" s="63"/>
      <c r="AA23" s="43"/>
      <c r="AB23" s="74"/>
      <c r="AC23" s="63"/>
      <c r="AD23" s="63"/>
      <c r="AE23" s="63"/>
      <c r="AF23" s="52"/>
      <c r="AG23" s="74">
        <f t="shared" si="3"/>
        <v>52291</v>
      </c>
      <c r="AH23" s="63">
        <f t="shared" si="4"/>
        <v>0</v>
      </c>
      <c r="AI23" s="63">
        <f t="shared" si="5"/>
        <v>0</v>
      </c>
      <c r="AJ23" s="63">
        <f t="shared" si="6"/>
        <v>0</v>
      </c>
      <c r="AK23" s="20">
        <f t="shared" ref="AK23:AK33" si="17">+G23+L23+Q23+V23+AA23+AF23</f>
        <v>0</v>
      </c>
    </row>
    <row r="24" spans="1:37" x14ac:dyDescent="0.25">
      <c r="A24" s="24" t="s">
        <v>43</v>
      </c>
      <c r="B24" s="95" t="s">
        <v>44</v>
      </c>
      <c r="C24" s="78">
        <v>1260</v>
      </c>
      <c r="D24" s="61">
        <v>0</v>
      </c>
      <c r="E24" s="61"/>
      <c r="F24" s="61"/>
      <c r="G24" s="43">
        <f>+D24+E24+F24</f>
        <v>0</v>
      </c>
      <c r="H24" s="74"/>
      <c r="I24" s="63"/>
      <c r="J24" s="63"/>
      <c r="K24" s="63"/>
      <c r="L24" s="43"/>
      <c r="M24" s="74"/>
      <c r="N24" s="63"/>
      <c r="O24" s="63"/>
      <c r="P24" s="63"/>
      <c r="Q24" s="43"/>
      <c r="R24" s="74"/>
      <c r="S24" s="63"/>
      <c r="T24" s="63"/>
      <c r="U24" s="63"/>
      <c r="V24" s="43"/>
      <c r="W24" s="74"/>
      <c r="X24" s="63"/>
      <c r="Y24" s="63"/>
      <c r="Z24" s="63"/>
      <c r="AA24" s="43"/>
      <c r="AB24" s="74"/>
      <c r="AC24" s="63"/>
      <c r="AD24" s="63">
        <v>750</v>
      </c>
      <c r="AE24" s="63">
        <v>0</v>
      </c>
      <c r="AF24" s="52"/>
      <c r="AG24" s="74">
        <f t="shared" si="3"/>
        <v>1260</v>
      </c>
      <c r="AH24" s="63">
        <f t="shared" si="4"/>
        <v>0</v>
      </c>
      <c r="AI24" s="63">
        <f t="shared" si="5"/>
        <v>750</v>
      </c>
      <c r="AJ24" s="63">
        <f t="shared" si="6"/>
        <v>0</v>
      </c>
      <c r="AK24" s="20">
        <f t="shared" si="17"/>
        <v>0</v>
      </c>
    </row>
    <row r="25" spans="1:37" ht="15.75" x14ac:dyDescent="0.25">
      <c r="A25" s="13" t="s">
        <v>45</v>
      </c>
      <c r="B25" s="14" t="s">
        <v>46</v>
      </c>
      <c r="C25" s="73">
        <f t="shared" ref="C25:AB25" si="18">C26</f>
        <v>0</v>
      </c>
      <c r="D25" s="60">
        <f>+D26</f>
        <v>2300</v>
      </c>
      <c r="E25" s="60">
        <f>+E26</f>
        <v>0</v>
      </c>
      <c r="F25" s="60">
        <f>+F26</f>
        <v>0</v>
      </c>
      <c r="G25" s="102">
        <f>+G26</f>
        <v>2300</v>
      </c>
      <c r="H25" s="73">
        <f t="shared" si="18"/>
        <v>0</v>
      </c>
      <c r="I25" s="60">
        <f>I26</f>
        <v>0</v>
      </c>
      <c r="J25" s="60">
        <f>J26</f>
        <v>0</v>
      </c>
      <c r="K25" s="60">
        <v>0</v>
      </c>
      <c r="L25" s="102">
        <f>+I25+J25</f>
        <v>0</v>
      </c>
      <c r="M25" s="73">
        <f t="shared" si="18"/>
        <v>0</v>
      </c>
      <c r="N25" s="60">
        <f>N26</f>
        <v>0</v>
      </c>
      <c r="O25" s="60">
        <f>O26</f>
        <v>0</v>
      </c>
      <c r="P25" s="60"/>
      <c r="Q25" s="102">
        <f>+N25+O25</f>
        <v>0</v>
      </c>
      <c r="R25" s="73">
        <f t="shared" si="18"/>
        <v>0</v>
      </c>
      <c r="S25" s="60">
        <f>S26</f>
        <v>0</v>
      </c>
      <c r="T25" s="60">
        <f>T26</f>
        <v>0</v>
      </c>
      <c r="U25" s="60">
        <v>0</v>
      </c>
      <c r="V25" s="102">
        <f>+S25+T25</f>
        <v>0</v>
      </c>
      <c r="W25" s="73">
        <f t="shared" si="18"/>
        <v>0</v>
      </c>
      <c r="X25" s="60">
        <f>X26</f>
        <v>0</v>
      </c>
      <c r="Y25" s="60">
        <f>Y26</f>
        <v>0</v>
      </c>
      <c r="Z25" s="60">
        <v>0</v>
      </c>
      <c r="AA25" s="102">
        <f>+X25+Y25</f>
        <v>0</v>
      </c>
      <c r="AB25" s="73">
        <f t="shared" si="18"/>
        <v>0</v>
      </c>
      <c r="AC25" s="60">
        <f>AC26</f>
        <v>0</v>
      </c>
      <c r="AD25" s="60">
        <f>AD26</f>
        <v>0</v>
      </c>
      <c r="AE25" s="60">
        <v>0</v>
      </c>
      <c r="AF25" s="50">
        <f>+AC25+AD25</f>
        <v>0</v>
      </c>
      <c r="AG25" s="73">
        <f t="shared" si="3"/>
        <v>0</v>
      </c>
      <c r="AH25" s="60">
        <f t="shared" si="4"/>
        <v>2300</v>
      </c>
      <c r="AI25" s="60">
        <f t="shared" si="5"/>
        <v>0</v>
      </c>
      <c r="AJ25" s="60">
        <f t="shared" si="6"/>
        <v>0</v>
      </c>
      <c r="AK25" s="16">
        <f t="shared" si="17"/>
        <v>2300</v>
      </c>
    </row>
    <row r="26" spans="1:37" ht="15.75" x14ac:dyDescent="0.25">
      <c r="A26" s="25" t="s">
        <v>47</v>
      </c>
      <c r="B26" s="22" t="s">
        <v>48</v>
      </c>
      <c r="C26" s="73"/>
      <c r="D26" s="60">
        <v>2300</v>
      </c>
      <c r="E26" s="60"/>
      <c r="F26" s="60"/>
      <c r="G26" s="43">
        <f>+D26+E26+F26</f>
        <v>2300</v>
      </c>
      <c r="H26" s="73"/>
      <c r="I26" s="60"/>
      <c r="J26" s="60"/>
      <c r="K26" s="60"/>
      <c r="L26" s="43"/>
      <c r="M26" s="73"/>
      <c r="N26" s="60"/>
      <c r="O26" s="60"/>
      <c r="P26" s="60"/>
      <c r="Q26" s="43"/>
      <c r="R26" s="73"/>
      <c r="S26" s="60"/>
      <c r="T26" s="60"/>
      <c r="U26" s="60"/>
      <c r="V26" s="43"/>
      <c r="W26" s="73"/>
      <c r="X26" s="60"/>
      <c r="Y26" s="60"/>
      <c r="Z26" s="60"/>
      <c r="AA26" s="43"/>
      <c r="AB26" s="73"/>
      <c r="AC26" s="60"/>
      <c r="AD26" s="60"/>
      <c r="AE26" s="60"/>
      <c r="AF26" s="52"/>
      <c r="AG26" s="73">
        <f t="shared" si="3"/>
        <v>0</v>
      </c>
      <c r="AH26" s="60">
        <f t="shared" si="4"/>
        <v>2300</v>
      </c>
      <c r="AI26" s="60">
        <f t="shared" si="5"/>
        <v>0</v>
      </c>
      <c r="AJ26" s="60">
        <f t="shared" si="6"/>
        <v>0</v>
      </c>
      <c r="AK26" s="16">
        <f t="shared" si="17"/>
        <v>2300</v>
      </c>
    </row>
    <row r="27" spans="1:37" ht="15.75" x14ac:dyDescent="0.25">
      <c r="A27" s="26"/>
      <c r="B27" s="19"/>
      <c r="C27" s="73"/>
      <c r="D27" s="60"/>
      <c r="E27" s="60"/>
      <c r="F27" s="60"/>
      <c r="G27" s="15"/>
      <c r="H27" s="73"/>
      <c r="I27" s="60"/>
      <c r="J27" s="60"/>
      <c r="K27" s="60"/>
      <c r="L27" s="15"/>
      <c r="M27" s="73"/>
      <c r="N27" s="60"/>
      <c r="O27" s="60"/>
      <c r="P27" s="60"/>
      <c r="Q27" s="15"/>
      <c r="R27" s="73"/>
      <c r="S27" s="60"/>
      <c r="T27" s="60"/>
      <c r="U27" s="60"/>
      <c r="V27" s="15"/>
      <c r="W27" s="73"/>
      <c r="X27" s="60"/>
      <c r="Y27" s="60"/>
      <c r="Z27" s="60"/>
      <c r="AA27" s="15"/>
      <c r="AB27" s="73"/>
      <c r="AC27" s="60"/>
      <c r="AD27" s="60"/>
      <c r="AE27" s="60"/>
      <c r="AF27" s="50"/>
      <c r="AG27" s="73">
        <f t="shared" si="3"/>
        <v>0</v>
      </c>
      <c r="AH27" s="60">
        <f t="shared" si="4"/>
        <v>0</v>
      </c>
      <c r="AI27" s="60">
        <f t="shared" si="5"/>
        <v>0</v>
      </c>
      <c r="AJ27" s="60">
        <f t="shared" si="6"/>
        <v>0</v>
      </c>
      <c r="AK27" s="16">
        <f t="shared" si="17"/>
        <v>0</v>
      </c>
    </row>
    <row r="28" spans="1:37" ht="16.5" x14ac:dyDescent="0.25">
      <c r="A28" s="27" t="s">
        <v>49</v>
      </c>
      <c r="B28" s="9" t="s">
        <v>50</v>
      </c>
      <c r="C28" s="72">
        <f t="shared" ref="C28:AB28" si="19">C29</f>
        <v>1538919</v>
      </c>
      <c r="D28" s="59">
        <f t="shared" si="19"/>
        <v>1044420</v>
      </c>
      <c r="E28" s="59">
        <f t="shared" si="19"/>
        <v>38676</v>
      </c>
      <c r="F28" s="59">
        <f t="shared" si="19"/>
        <v>0</v>
      </c>
      <c r="G28" s="101">
        <f t="shared" si="19"/>
        <v>1083096</v>
      </c>
      <c r="H28" s="72">
        <f t="shared" si="19"/>
        <v>370678</v>
      </c>
      <c r="I28" s="59">
        <f>I29</f>
        <v>471057</v>
      </c>
      <c r="J28" s="59">
        <f>J29</f>
        <v>1775</v>
      </c>
      <c r="K28" s="59">
        <v>0</v>
      </c>
      <c r="L28" s="101">
        <f>+I28+J28</f>
        <v>472832</v>
      </c>
      <c r="M28" s="72">
        <f t="shared" si="19"/>
        <v>546750</v>
      </c>
      <c r="N28" s="59">
        <f>N29</f>
        <v>624789</v>
      </c>
      <c r="O28" s="59">
        <f>O29</f>
        <v>9179</v>
      </c>
      <c r="P28" s="59">
        <f>P29</f>
        <v>1777</v>
      </c>
      <c r="Q28" s="101">
        <f>+N28+O28</f>
        <v>633968</v>
      </c>
      <c r="R28" s="72">
        <f t="shared" si="19"/>
        <v>118190</v>
      </c>
      <c r="S28" s="59">
        <f>S29</f>
        <v>164689</v>
      </c>
      <c r="T28" s="59">
        <f>T29</f>
        <v>2281</v>
      </c>
      <c r="U28" s="59">
        <v>0</v>
      </c>
      <c r="V28" s="101">
        <f>+S28+T28</f>
        <v>166970</v>
      </c>
      <c r="W28" s="72">
        <f t="shared" si="19"/>
        <v>166478</v>
      </c>
      <c r="X28" s="59">
        <f>X29</f>
        <v>197371</v>
      </c>
      <c r="Y28" s="59">
        <f>Y29</f>
        <v>1308</v>
      </c>
      <c r="Z28" s="59">
        <f>Z29</f>
        <v>-5801</v>
      </c>
      <c r="AA28" s="101">
        <f>+X28+Y28</f>
        <v>198679</v>
      </c>
      <c r="AB28" s="72">
        <f t="shared" si="19"/>
        <v>195816</v>
      </c>
      <c r="AC28" s="59">
        <f>AC29</f>
        <v>232483</v>
      </c>
      <c r="AD28" s="59">
        <f>AD29</f>
        <v>4902</v>
      </c>
      <c r="AE28" s="59">
        <v>0</v>
      </c>
      <c r="AF28" s="104">
        <f>+AC28+AD28</f>
        <v>237385</v>
      </c>
      <c r="AG28" s="72">
        <f t="shared" si="3"/>
        <v>2936831</v>
      </c>
      <c r="AH28" s="59">
        <f t="shared" si="4"/>
        <v>2734809</v>
      </c>
      <c r="AI28" s="59">
        <f t="shared" si="5"/>
        <v>58121</v>
      </c>
      <c r="AJ28" s="59">
        <f t="shared" si="6"/>
        <v>-4024</v>
      </c>
      <c r="AK28" s="10">
        <f t="shared" si="17"/>
        <v>2792930</v>
      </c>
    </row>
    <row r="29" spans="1:37" ht="15.75" x14ac:dyDescent="0.25">
      <c r="A29" s="8" t="s">
        <v>51</v>
      </c>
      <c r="B29" s="9" t="s">
        <v>52</v>
      </c>
      <c r="C29" s="72">
        <f t="shared" ref="C29:R29" si="20">C30+C31+C32+C33</f>
        <v>1538919</v>
      </c>
      <c r="D29" s="59">
        <f t="shared" si="20"/>
        <v>1044420</v>
      </c>
      <c r="E29" s="59">
        <f t="shared" si="20"/>
        <v>38676</v>
      </c>
      <c r="F29" s="59">
        <f t="shared" ref="F29" si="21">F30+F31+F32+F33</f>
        <v>0</v>
      </c>
      <c r="G29" s="101">
        <f t="shared" ref="G29" si="22">G30+G31+G32+G33</f>
        <v>1083096</v>
      </c>
      <c r="H29" s="72">
        <f t="shared" si="20"/>
        <v>370678</v>
      </c>
      <c r="I29" s="59">
        <f>I30+I31+I32+I33</f>
        <v>471057</v>
      </c>
      <c r="J29" s="59">
        <f>J30+J31+J32+J33</f>
        <v>1775</v>
      </c>
      <c r="K29" s="59">
        <v>0</v>
      </c>
      <c r="L29" s="101">
        <f>+I29+J29</f>
        <v>472832</v>
      </c>
      <c r="M29" s="72">
        <f t="shared" si="20"/>
        <v>546750</v>
      </c>
      <c r="N29" s="59">
        <f>N30+N31+N32+N33</f>
        <v>624789</v>
      </c>
      <c r="O29" s="59">
        <f>O30+O31+O32+O33</f>
        <v>9179</v>
      </c>
      <c r="P29" s="59">
        <f>P30+P31+P32+P33</f>
        <v>1777</v>
      </c>
      <c r="Q29" s="101">
        <f>+N29+O29</f>
        <v>633968</v>
      </c>
      <c r="R29" s="72">
        <f t="shared" si="20"/>
        <v>118190</v>
      </c>
      <c r="S29" s="59">
        <f>S30+S31+S32+S33</f>
        <v>164689</v>
      </c>
      <c r="T29" s="59">
        <f>T30+T31+T32+T33</f>
        <v>2281</v>
      </c>
      <c r="U29" s="59">
        <v>0</v>
      </c>
      <c r="V29" s="101">
        <f>+S29+T29</f>
        <v>166970</v>
      </c>
      <c r="W29" s="72">
        <f>W30+W31+W32+W33</f>
        <v>166478</v>
      </c>
      <c r="X29" s="59">
        <f>X30+X31+X32+X33</f>
        <v>197371</v>
      </c>
      <c r="Y29" s="59">
        <f>Y30+Y31+Y32+Y33</f>
        <v>1308</v>
      </c>
      <c r="Z29" s="59">
        <f>Z30+Z31+Z32+Z33</f>
        <v>-5801</v>
      </c>
      <c r="AA29" s="101">
        <f>+X29+Y29</f>
        <v>198679</v>
      </c>
      <c r="AB29" s="72">
        <f>AB30+AB31+AB32+AB33</f>
        <v>195816</v>
      </c>
      <c r="AC29" s="59">
        <f>AC30+AC31+AC32+AC33</f>
        <v>232483</v>
      </c>
      <c r="AD29" s="59">
        <f>AD30+AD31+AD32+AD33</f>
        <v>4902</v>
      </c>
      <c r="AE29" s="59">
        <v>0</v>
      </c>
      <c r="AF29" s="104">
        <f>+AC29+AD29</f>
        <v>237385</v>
      </c>
      <c r="AG29" s="72">
        <f t="shared" si="3"/>
        <v>2936831</v>
      </c>
      <c r="AH29" s="59">
        <f t="shared" si="4"/>
        <v>2734809</v>
      </c>
      <c r="AI29" s="59">
        <f t="shared" si="5"/>
        <v>58121</v>
      </c>
      <c r="AJ29" s="59">
        <f t="shared" si="6"/>
        <v>-4024</v>
      </c>
      <c r="AK29" s="10">
        <f t="shared" si="17"/>
        <v>2792930</v>
      </c>
    </row>
    <row r="30" spans="1:37" ht="15.75" x14ac:dyDescent="0.25">
      <c r="A30" s="13" t="s">
        <v>53</v>
      </c>
      <c r="B30" s="14" t="s">
        <v>54</v>
      </c>
      <c r="C30" s="73"/>
      <c r="D30" s="60"/>
      <c r="E30" s="60"/>
      <c r="F30" s="60"/>
      <c r="G30" s="15"/>
      <c r="H30" s="73"/>
      <c r="I30" s="60"/>
      <c r="J30" s="60"/>
      <c r="K30" s="60"/>
      <c r="L30" s="15"/>
      <c r="M30" s="73"/>
      <c r="N30" s="60"/>
      <c r="O30" s="60"/>
      <c r="P30" s="60"/>
      <c r="Q30" s="15"/>
      <c r="R30" s="73"/>
      <c r="S30" s="60"/>
      <c r="T30" s="60"/>
      <c r="U30" s="60"/>
      <c r="V30" s="15"/>
      <c r="W30" s="73"/>
      <c r="X30" s="60"/>
      <c r="Y30" s="60"/>
      <c r="Z30" s="60"/>
      <c r="AA30" s="15"/>
      <c r="AB30" s="73"/>
      <c r="AC30" s="60"/>
      <c r="AD30" s="60"/>
      <c r="AE30" s="60"/>
      <c r="AF30" s="50"/>
      <c r="AG30" s="73">
        <f t="shared" si="3"/>
        <v>0</v>
      </c>
      <c r="AH30" s="60">
        <f t="shared" si="4"/>
        <v>0</v>
      </c>
      <c r="AI30" s="60">
        <f t="shared" si="5"/>
        <v>0</v>
      </c>
      <c r="AJ30" s="60">
        <f t="shared" si="6"/>
        <v>0</v>
      </c>
      <c r="AK30" s="16">
        <f t="shared" si="17"/>
        <v>0</v>
      </c>
    </row>
    <row r="31" spans="1:37" ht="15.75" x14ac:dyDescent="0.25">
      <c r="A31" s="13" t="s">
        <v>111</v>
      </c>
      <c r="B31" s="14" t="s">
        <v>55</v>
      </c>
      <c r="C31" s="73">
        <v>41919</v>
      </c>
      <c r="D31" s="60"/>
      <c r="E31" s="60">
        <v>38676</v>
      </c>
      <c r="F31" s="60"/>
      <c r="G31" s="43">
        <f>+D31+E31</f>
        <v>38676</v>
      </c>
      <c r="H31" s="73"/>
      <c r="I31" s="60"/>
      <c r="J31" s="60"/>
      <c r="K31" s="60"/>
      <c r="L31" s="43"/>
      <c r="M31" s="73"/>
      <c r="N31" s="60"/>
      <c r="O31" s="60"/>
      <c r="P31" s="60"/>
      <c r="Q31" s="43"/>
      <c r="R31" s="73"/>
      <c r="S31" s="60"/>
      <c r="T31" s="60"/>
      <c r="U31" s="60"/>
      <c r="V31" s="43"/>
      <c r="W31" s="73"/>
      <c r="X31" s="60"/>
      <c r="Y31" s="60"/>
      <c r="Z31" s="60"/>
      <c r="AA31" s="43"/>
      <c r="AB31" s="73"/>
      <c r="AC31" s="60"/>
      <c r="AD31" s="60"/>
      <c r="AE31" s="60"/>
      <c r="AF31" s="52"/>
      <c r="AG31" s="73">
        <f t="shared" si="3"/>
        <v>41919</v>
      </c>
      <c r="AH31" s="60">
        <f t="shared" si="4"/>
        <v>0</v>
      </c>
      <c r="AI31" s="60">
        <f t="shared" si="5"/>
        <v>38676</v>
      </c>
      <c r="AJ31" s="60">
        <f t="shared" si="6"/>
        <v>0</v>
      </c>
      <c r="AK31" s="16">
        <f t="shared" si="17"/>
        <v>38676</v>
      </c>
    </row>
    <row r="32" spans="1:37" ht="15.75" x14ac:dyDescent="0.25">
      <c r="A32" s="13" t="s">
        <v>56</v>
      </c>
      <c r="B32" s="14" t="s">
        <v>57</v>
      </c>
      <c r="C32" s="73">
        <v>1497000</v>
      </c>
      <c r="D32" s="60">
        <v>1044420</v>
      </c>
      <c r="E32" s="60"/>
      <c r="F32" s="60"/>
      <c r="G32" s="43">
        <f>+D32+E32+F32</f>
        <v>1044420</v>
      </c>
      <c r="H32" s="73">
        <v>380</v>
      </c>
      <c r="I32" s="60"/>
      <c r="J32" s="60">
        <v>275</v>
      </c>
      <c r="K32" s="60">
        <v>0</v>
      </c>
      <c r="L32" s="102">
        <f>+I32+J32</f>
        <v>275</v>
      </c>
      <c r="M32" s="73">
        <v>517</v>
      </c>
      <c r="N32" s="60"/>
      <c r="O32" s="60">
        <v>253</v>
      </c>
      <c r="P32" s="60"/>
      <c r="Q32" s="102">
        <f>+N32+O32</f>
        <v>253</v>
      </c>
      <c r="R32" s="73">
        <v>304</v>
      </c>
      <c r="S32" s="60"/>
      <c r="T32" s="60">
        <v>531</v>
      </c>
      <c r="U32" s="60">
        <v>0</v>
      </c>
      <c r="V32" s="102">
        <f>+S32+T32</f>
        <v>531</v>
      </c>
      <c r="W32" s="73">
        <v>273</v>
      </c>
      <c r="X32" s="60"/>
      <c r="Y32" s="60">
        <v>308</v>
      </c>
      <c r="Z32" s="60"/>
      <c r="AA32" s="102">
        <f>+X32+Y32</f>
        <v>308</v>
      </c>
      <c r="AB32" s="73">
        <v>407</v>
      </c>
      <c r="AC32" s="60"/>
      <c r="AD32" s="60">
        <v>262</v>
      </c>
      <c r="AE32" s="60">
        <v>0</v>
      </c>
      <c r="AF32" s="50">
        <f>+AC32+AD32</f>
        <v>262</v>
      </c>
      <c r="AG32" s="73">
        <f t="shared" si="3"/>
        <v>1498881</v>
      </c>
      <c r="AH32" s="60">
        <f t="shared" si="4"/>
        <v>1044420</v>
      </c>
      <c r="AI32" s="60">
        <f t="shared" si="5"/>
        <v>1629</v>
      </c>
      <c r="AJ32" s="60">
        <f t="shared" si="6"/>
        <v>0</v>
      </c>
      <c r="AK32" s="16">
        <f t="shared" si="17"/>
        <v>1046049</v>
      </c>
    </row>
    <row r="33" spans="1:38" ht="15.75" x14ac:dyDescent="0.25">
      <c r="A33" s="13" t="s">
        <v>58</v>
      </c>
      <c r="B33" s="14" t="s">
        <v>59</v>
      </c>
      <c r="C33" s="73"/>
      <c r="D33" s="60"/>
      <c r="E33" s="60"/>
      <c r="F33" s="60"/>
      <c r="G33" s="15"/>
      <c r="H33" s="73">
        <v>370298</v>
      </c>
      <c r="I33" s="60">
        <v>471057</v>
      </c>
      <c r="J33" s="60">
        <v>1500</v>
      </c>
      <c r="K33" s="60">
        <v>0</v>
      </c>
      <c r="L33" s="102">
        <f>+I33+J33</f>
        <v>472557</v>
      </c>
      <c r="M33" s="73">
        <v>546233</v>
      </c>
      <c r="N33" s="60">
        <v>624789</v>
      </c>
      <c r="O33" s="60">
        <v>8926</v>
      </c>
      <c r="P33" s="60">
        <v>1777</v>
      </c>
      <c r="Q33" s="102">
        <f>+N33+O33</f>
        <v>633715</v>
      </c>
      <c r="R33" s="73">
        <v>117886</v>
      </c>
      <c r="S33" s="60">
        <v>164689</v>
      </c>
      <c r="T33" s="60">
        <v>1750</v>
      </c>
      <c r="U33" s="60">
        <v>0</v>
      </c>
      <c r="V33" s="102">
        <f>+S33+T33</f>
        <v>166439</v>
      </c>
      <c r="W33" s="73">
        <v>166205</v>
      </c>
      <c r="X33" s="60">
        <v>197371</v>
      </c>
      <c r="Y33" s="60">
        <v>1000</v>
      </c>
      <c r="Z33" s="60">
        <v>-5801</v>
      </c>
      <c r="AA33" s="102">
        <f>+X33+Y33+Z33</f>
        <v>192570</v>
      </c>
      <c r="AB33" s="73">
        <v>195409</v>
      </c>
      <c r="AC33" s="60">
        <v>232483</v>
      </c>
      <c r="AD33" s="60">
        <v>4640</v>
      </c>
      <c r="AE33" s="60">
        <v>0</v>
      </c>
      <c r="AF33" s="50">
        <f>+AC33+AD33</f>
        <v>237123</v>
      </c>
      <c r="AG33" s="73">
        <f t="shared" si="3"/>
        <v>1396031</v>
      </c>
      <c r="AH33" s="60">
        <f t="shared" si="4"/>
        <v>1690389</v>
      </c>
      <c r="AI33" s="60">
        <f t="shared" si="5"/>
        <v>17816</v>
      </c>
      <c r="AJ33" s="60">
        <f t="shared" si="6"/>
        <v>-4024</v>
      </c>
      <c r="AK33" s="16">
        <f t="shared" si="17"/>
        <v>1702404</v>
      </c>
    </row>
    <row r="34" spans="1:38" ht="16.5" thickBot="1" x14ac:dyDescent="0.3">
      <c r="A34" s="28"/>
      <c r="B34" s="29"/>
      <c r="C34" s="75"/>
      <c r="D34" s="70"/>
      <c r="E34" s="76"/>
      <c r="F34" s="76"/>
      <c r="G34" s="30"/>
      <c r="H34" s="75"/>
      <c r="I34" s="70"/>
      <c r="J34" s="76"/>
      <c r="K34" s="76"/>
      <c r="L34" s="30"/>
      <c r="M34" s="75"/>
      <c r="N34" s="70"/>
      <c r="O34" s="76"/>
      <c r="P34" s="76"/>
      <c r="Q34" s="30"/>
      <c r="R34" s="75"/>
      <c r="S34" s="70"/>
      <c r="T34" s="76"/>
      <c r="U34" s="76"/>
      <c r="V34" s="30"/>
      <c r="W34" s="75"/>
      <c r="X34" s="70"/>
      <c r="Y34" s="76"/>
      <c r="Z34" s="76"/>
      <c r="AA34" s="30"/>
      <c r="AB34" s="75"/>
      <c r="AC34" s="70"/>
      <c r="AD34" s="76"/>
      <c r="AE34" s="76"/>
      <c r="AF34" s="70"/>
      <c r="AG34" s="75"/>
      <c r="AH34" s="76"/>
      <c r="AI34" s="76"/>
      <c r="AJ34" s="76"/>
      <c r="AK34" s="31"/>
    </row>
    <row r="35" spans="1:38" ht="17.25" thickBot="1" x14ac:dyDescent="0.3">
      <c r="A35" s="32" t="s">
        <v>60</v>
      </c>
      <c r="B35" s="33"/>
      <c r="C35" s="99">
        <f t="shared" ref="C35:AB35" si="23">C7+C28</f>
        <v>3759466</v>
      </c>
      <c r="D35" s="35">
        <f t="shared" si="23"/>
        <v>3287439</v>
      </c>
      <c r="E35" s="35">
        <f t="shared" si="23"/>
        <v>57852</v>
      </c>
      <c r="F35" s="35">
        <f t="shared" si="23"/>
        <v>6786</v>
      </c>
      <c r="G35" s="51">
        <f t="shared" si="23"/>
        <v>3352077</v>
      </c>
      <c r="H35" s="99">
        <f t="shared" si="23"/>
        <v>378716</v>
      </c>
      <c r="I35" s="35">
        <f>I7+I28</f>
        <v>484212</v>
      </c>
      <c r="J35" s="51">
        <f>J7+J28</f>
        <v>1775</v>
      </c>
      <c r="K35" s="35">
        <v>0</v>
      </c>
      <c r="L35" s="51">
        <f>+I35+J35</f>
        <v>485987</v>
      </c>
      <c r="M35" s="99">
        <f t="shared" si="23"/>
        <v>573690</v>
      </c>
      <c r="N35" s="35">
        <f>N7+N28</f>
        <v>652094</v>
      </c>
      <c r="O35" s="35">
        <f>O7+O28</f>
        <v>9179</v>
      </c>
      <c r="P35" s="35">
        <f>P7+P28</f>
        <v>1777</v>
      </c>
      <c r="Q35" s="51">
        <f>+N35+O35+P35</f>
        <v>663050</v>
      </c>
      <c r="R35" s="77">
        <f t="shared" si="23"/>
        <v>124439</v>
      </c>
      <c r="S35" s="51">
        <f>S7+S28</f>
        <v>172690</v>
      </c>
      <c r="T35" s="106">
        <f>T7+T28</f>
        <v>2281</v>
      </c>
      <c r="U35" s="35">
        <v>0</v>
      </c>
      <c r="V35" s="51">
        <f>+S35+T35</f>
        <v>174971</v>
      </c>
      <c r="W35" s="77">
        <f t="shared" si="23"/>
        <v>173842</v>
      </c>
      <c r="X35" s="51">
        <f>X7+X28</f>
        <v>203721</v>
      </c>
      <c r="Y35" s="106">
        <f>Y7+Y28</f>
        <v>1308</v>
      </c>
      <c r="Z35" s="106">
        <f>Z7+Z28</f>
        <v>-5801</v>
      </c>
      <c r="AA35" s="51">
        <f>+X35+Y35+Z35</f>
        <v>199228</v>
      </c>
      <c r="AB35" s="35">
        <f t="shared" si="23"/>
        <v>205162</v>
      </c>
      <c r="AC35" s="35">
        <f>AC7+AC28</f>
        <v>240103</v>
      </c>
      <c r="AD35" s="35">
        <f>AD7+AD28</f>
        <v>5652</v>
      </c>
      <c r="AE35" s="35">
        <v>0</v>
      </c>
      <c r="AF35" s="51">
        <f>+AC35+AD35</f>
        <v>245755</v>
      </c>
      <c r="AG35" s="77">
        <f>+C35+H35+M35+R35+W35+AB35</f>
        <v>5215315</v>
      </c>
      <c r="AH35" s="77">
        <f>+D35+I35+N35+S35+X35+AC35</f>
        <v>5040259</v>
      </c>
      <c r="AI35" s="77">
        <f>+E35+J35+O35+T35+Y35+AD35</f>
        <v>78047</v>
      </c>
      <c r="AJ35" s="77">
        <f>+F35+K35+P35+U35+Z35+AE35</f>
        <v>2762</v>
      </c>
      <c r="AK35" s="35">
        <f>+G35+L35+Q35+V35+AA35+AF35</f>
        <v>5121068</v>
      </c>
    </row>
    <row r="38" spans="1:38" ht="16.5" thickBot="1" x14ac:dyDescent="0.3">
      <c r="C38" s="4"/>
      <c r="D38" s="4"/>
      <c r="E38" s="4"/>
      <c r="F38" s="4"/>
      <c r="G38" s="4"/>
      <c r="H38" s="3"/>
      <c r="I38" s="3"/>
      <c r="J38" s="3"/>
      <c r="K38" s="3"/>
      <c r="L38" s="3"/>
      <c r="R38" s="83"/>
      <c r="S38" s="83"/>
      <c r="T38" s="83"/>
      <c r="U38" s="83"/>
      <c r="V38" s="83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1"/>
      <c r="AH38" s="1"/>
      <c r="AI38" s="1"/>
      <c r="AJ38" s="1"/>
      <c r="AK38" s="4" t="s">
        <v>1</v>
      </c>
    </row>
    <row r="39" spans="1:38" ht="16.5" x14ac:dyDescent="0.25">
      <c r="A39" s="120" t="s">
        <v>61</v>
      </c>
      <c r="B39" s="122" t="s">
        <v>62</v>
      </c>
      <c r="C39" s="114" t="s">
        <v>4</v>
      </c>
      <c r="D39" s="115"/>
      <c r="E39" s="115"/>
      <c r="F39" s="115"/>
      <c r="G39" s="116"/>
      <c r="H39" s="114" t="s">
        <v>5</v>
      </c>
      <c r="I39" s="115"/>
      <c r="J39" s="115"/>
      <c r="K39" s="115"/>
      <c r="L39" s="115"/>
      <c r="M39" s="114" t="s">
        <v>6</v>
      </c>
      <c r="N39" s="115"/>
      <c r="O39" s="115"/>
      <c r="P39" s="115"/>
      <c r="Q39" s="115"/>
      <c r="R39" s="114" t="s">
        <v>7</v>
      </c>
      <c r="S39" s="115"/>
      <c r="T39" s="115"/>
      <c r="U39" s="115"/>
      <c r="V39" s="115"/>
      <c r="W39" s="117" t="s">
        <v>8</v>
      </c>
      <c r="X39" s="118"/>
      <c r="Y39" s="118"/>
      <c r="Z39" s="118"/>
      <c r="AA39" s="119"/>
      <c r="AB39" s="114" t="s">
        <v>9</v>
      </c>
      <c r="AC39" s="115"/>
      <c r="AD39" s="115"/>
      <c r="AE39" s="115"/>
      <c r="AF39" s="115"/>
      <c r="AG39" s="114" t="s">
        <v>10</v>
      </c>
      <c r="AH39" s="115"/>
      <c r="AI39" s="115"/>
      <c r="AJ39" s="115"/>
      <c r="AK39" s="116"/>
    </row>
    <row r="40" spans="1:38" ht="50.25" thickBot="1" x14ac:dyDescent="0.3">
      <c r="A40" s="121"/>
      <c r="B40" s="123"/>
      <c r="C40" s="82" t="s">
        <v>109</v>
      </c>
      <c r="D40" s="53" t="s">
        <v>108</v>
      </c>
      <c r="E40" s="53" t="s">
        <v>106</v>
      </c>
      <c r="F40" s="53" t="s">
        <v>112</v>
      </c>
      <c r="G40" s="54" t="s">
        <v>107</v>
      </c>
      <c r="H40" s="82" t="s">
        <v>109</v>
      </c>
      <c r="I40" s="53" t="s">
        <v>108</v>
      </c>
      <c r="J40" s="53" t="s">
        <v>106</v>
      </c>
      <c r="K40" s="53" t="s">
        <v>112</v>
      </c>
      <c r="L40" s="54" t="s">
        <v>107</v>
      </c>
      <c r="M40" s="82" t="s">
        <v>109</v>
      </c>
      <c r="N40" s="53" t="s">
        <v>108</v>
      </c>
      <c r="O40" s="53" t="s">
        <v>106</v>
      </c>
      <c r="P40" s="53" t="s">
        <v>112</v>
      </c>
      <c r="Q40" s="54" t="s">
        <v>107</v>
      </c>
      <c r="R40" s="92" t="s">
        <v>109</v>
      </c>
      <c r="S40" s="56" t="s">
        <v>108</v>
      </c>
      <c r="T40" s="56" t="s">
        <v>106</v>
      </c>
      <c r="U40" s="97"/>
      <c r="V40" s="57" t="s">
        <v>107</v>
      </c>
      <c r="W40" s="82" t="s">
        <v>109</v>
      </c>
      <c r="X40" s="53" t="s">
        <v>108</v>
      </c>
      <c r="Y40" s="53" t="s">
        <v>106</v>
      </c>
      <c r="Z40" s="53" t="s">
        <v>112</v>
      </c>
      <c r="AA40" s="54" t="s">
        <v>107</v>
      </c>
      <c r="AB40" s="82" t="s">
        <v>109</v>
      </c>
      <c r="AC40" s="53" t="s">
        <v>108</v>
      </c>
      <c r="AD40" s="53" t="s">
        <v>106</v>
      </c>
      <c r="AE40" s="53" t="s">
        <v>112</v>
      </c>
      <c r="AF40" s="54" t="s">
        <v>107</v>
      </c>
      <c r="AG40" s="92" t="s">
        <v>109</v>
      </c>
      <c r="AH40" s="56" t="s">
        <v>108</v>
      </c>
      <c r="AI40" s="56" t="s">
        <v>106</v>
      </c>
      <c r="AJ40" s="53" t="s">
        <v>112</v>
      </c>
      <c r="AK40" s="57" t="s">
        <v>107</v>
      </c>
    </row>
    <row r="41" spans="1:38" ht="17.25" thickBot="1" x14ac:dyDescent="0.3">
      <c r="A41" s="36" t="s">
        <v>63</v>
      </c>
      <c r="B41" s="37" t="s">
        <v>64</v>
      </c>
      <c r="C41" s="71">
        <f t="shared" ref="C41:AB41" si="24">C42+C53</f>
        <v>1399374</v>
      </c>
      <c r="D41" s="64">
        <f t="shared" si="24"/>
        <v>1597050</v>
      </c>
      <c r="E41" s="64">
        <f t="shared" ref="E41:G41" si="25">E42+E53</f>
        <v>1360</v>
      </c>
      <c r="F41" s="64">
        <f t="shared" si="25"/>
        <v>10810</v>
      </c>
      <c r="G41" s="64">
        <f t="shared" si="25"/>
        <v>1609220</v>
      </c>
      <c r="H41" s="71">
        <f t="shared" si="24"/>
        <v>378441</v>
      </c>
      <c r="I41" s="64">
        <f>I42+I53</f>
        <v>484212</v>
      </c>
      <c r="J41" s="64">
        <f>J42+J53</f>
        <v>1775</v>
      </c>
      <c r="K41" s="64">
        <v>0</v>
      </c>
      <c r="L41" s="64">
        <f>+I41+J41</f>
        <v>485987</v>
      </c>
      <c r="M41" s="71">
        <f t="shared" si="24"/>
        <v>573437</v>
      </c>
      <c r="N41" s="64">
        <f>N42+N53</f>
        <v>652094</v>
      </c>
      <c r="O41" s="64">
        <f>O42+O53</f>
        <v>9179</v>
      </c>
      <c r="P41" s="64">
        <f>P42+P53</f>
        <v>1777</v>
      </c>
      <c r="Q41" s="64">
        <f>+N41+O41+P41</f>
        <v>663050</v>
      </c>
      <c r="R41" s="71">
        <f t="shared" si="24"/>
        <v>123908</v>
      </c>
      <c r="S41" s="64">
        <f t="shared" ref="S41" si="26">S42+S53</f>
        <v>172690</v>
      </c>
      <c r="T41" s="64">
        <f>T42+T53</f>
        <v>2281</v>
      </c>
      <c r="U41" s="64">
        <v>0</v>
      </c>
      <c r="V41" s="64">
        <f>+S41+T41</f>
        <v>174971</v>
      </c>
      <c r="W41" s="71">
        <f t="shared" si="24"/>
        <v>173534</v>
      </c>
      <c r="X41" s="64">
        <f>X42+X53</f>
        <v>203721</v>
      </c>
      <c r="Y41" s="64">
        <f>Y42+Y53</f>
        <v>1308</v>
      </c>
      <c r="Z41" s="64">
        <f>Z42+Z53</f>
        <v>-5801</v>
      </c>
      <c r="AA41" s="64">
        <f>+X41+Y41+Z41</f>
        <v>199228</v>
      </c>
      <c r="AB41" s="71">
        <f t="shared" si="24"/>
        <v>204901</v>
      </c>
      <c r="AC41" s="64">
        <f>AC42+AC53</f>
        <v>240103</v>
      </c>
      <c r="AD41" s="64">
        <f>AD42+AD53</f>
        <v>5652</v>
      </c>
      <c r="AE41" s="38">
        <v>0</v>
      </c>
      <c r="AF41" s="38">
        <f>+AC41+AD41</f>
        <v>245755</v>
      </c>
      <c r="AG41" s="71">
        <f t="shared" ref="AG41:AG52" si="27">C41+H41+M41+R41+W41+AB41</f>
        <v>2853595</v>
      </c>
      <c r="AH41" s="64">
        <f t="shared" ref="AH41:AK42" si="28">D41+I41+N41+S41+X41+AC41</f>
        <v>3349870</v>
      </c>
      <c r="AI41" s="64">
        <f t="shared" si="28"/>
        <v>21555</v>
      </c>
      <c r="AJ41" s="64">
        <f t="shared" si="28"/>
        <v>6786</v>
      </c>
      <c r="AK41" s="7">
        <f t="shared" si="28"/>
        <v>3378211</v>
      </c>
      <c r="AL41" s="108">
        <f>+AK41+AK63</f>
        <v>3416887</v>
      </c>
    </row>
    <row r="42" spans="1:38" ht="16.5" x14ac:dyDescent="0.25">
      <c r="A42" s="39" t="s">
        <v>13</v>
      </c>
      <c r="B42" s="40"/>
      <c r="C42" s="72">
        <f t="shared" ref="C42:AB42" si="29">C43+C44+C45+C46+C47</f>
        <v>798592</v>
      </c>
      <c r="D42" s="59">
        <f t="shared" si="29"/>
        <v>1314990</v>
      </c>
      <c r="E42" s="59">
        <f t="shared" ref="E42:G42" si="30">E43+E44+E45+E46+E47</f>
        <v>-5893</v>
      </c>
      <c r="F42" s="59">
        <f t="shared" si="30"/>
        <v>-8190</v>
      </c>
      <c r="G42" s="59">
        <f t="shared" si="30"/>
        <v>1300907</v>
      </c>
      <c r="H42" s="72">
        <f t="shared" si="29"/>
        <v>374746</v>
      </c>
      <c r="I42" s="59">
        <f>I43+I44+I45+I46+I47</f>
        <v>481672</v>
      </c>
      <c r="J42" s="59">
        <f>J43+J44+J45+J46+J47</f>
        <v>1775</v>
      </c>
      <c r="K42" s="59">
        <v>0</v>
      </c>
      <c r="L42" s="59">
        <f>+I42+J42</f>
        <v>483447</v>
      </c>
      <c r="M42" s="72">
        <f t="shared" si="29"/>
        <v>569532</v>
      </c>
      <c r="N42" s="59">
        <f>N43+N44+N45+N46+N47</f>
        <v>649063</v>
      </c>
      <c r="O42" s="59">
        <f>O43+O44+O45+O46+O47</f>
        <v>9179</v>
      </c>
      <c r="P42" s="59">
        <f>P43+P44+P45+P46+P47</f>
        <v>777</v>
      </c>
      <c r="Q42" s="59">
        <f>+N42+O42+P42</f>
        <v>659019</v>
      </c>
      <c r="R42" s="72">
        <f t="shared" si="29"/>
        <v>120498</v>
      </c>
      <c r="S42" s="59">
        <f t="shared" ref="S42" si="31">S43+S44+S45+S46+S47</f>
        <v>166531</v>
      </c>
      <c r="T42" s="59">
        <f>T43+T44+T45+T46+T47</f>
        <v>2281</v>
      </c>
      <c r="U42" s="59">
        <v>0</v>
      </c>
      <c r="V42" s="59">
        <f>+S42+T42</f>
        <v>168812</v>
      </c>
      <c r="W42" s="72">
        <f t="shared" si="29"/>
        <v>171089</v>
      </c>
      <c r="X42" s="59">
        <f>X43+X44+X45+X46+X47</f>
        <v>203181</v>
      </c>
      <c r="Y42" s="59">
        <f>Y43+Y44+Y45+Y46+Y47</f>
        <v>1308</v>
      </c>
      <c r="Z42" s="59">
        <f>Z43+Z44+Z45+Z46+Z47</f>
        <v>-5801</v>
      </c>
      <c r="AA42" s="59">
        <f>+X42+Y42+Z42</f>
        <v>198688</v>
      </c>
      <c r="AB42" s="72">
        <f t="shared" si="29"/>
        <v>196592</v>
      </c>
      <c r="AC42" s="59">
        <f>AC43+AC44+AC45+AC46+AC47</f>
        <v>232991</v>
      </c>
      <c r="AD42" s="59">
        <f>AD43+AD44+AD45+AD46+AD47</f>
        <v>5652</v>
      </c>
      <c r="AE42" s="11">
        <v>0</v>
      </c>
      <c r="AF42" s="11">
        <f>+AC42+AD42</f>
        <v>238643</v>
      </c>
      <c r="AG42" s="72">
        <f t="shared" si="27"/>
        <v>2231049</v>
      </c>
      <c r="AH42" s="59">
        <f t="shared" si="28"/>
        <v>3048428</v>
      </c>
      <c r="AI42" s="59">
        <f t="shared" si="28"/>
        <v>14302</v>
      </c>
      <c r="AJ42" s="64">
        <f t="shared" si="28"/>
        <v>-13214</v>
      </c>
      <c r="AK42" s="10">
        <f t="shared" si="28"/>
        <v>3049516</v>
      </c>
    </row>
    <row r="43" spans="1:38" ht="15.75" x14ac:dyDescent="0.25">
      <c r="A43" s="41" t="s">
        <v>65</v>
      </c>
      <c r="B43" s="42" t="s">
        <v>66</v>
      </c>
      <c r="C43" s="73">
        <v>99054</v>
      </c>
      <c r="D43" s="60">
        <v>111359</v>
      </c>
      <c r="E43" s="60">
        <v>3000</v>
      </c>
      <c r="F43" s="17"/>
      <c r="G43" s="16">
        <f t="shared" ref="G43:G49" si="32">+D43+E43+F43</f>
        <v>114359</v>
      </c>
      <c r="H43" s="73">
        <v>289807</v>
      </c>
      <c r="I43" s="60">
        <f>354997+15478</f>
        <v>370475</v>
      </c>
      <c r="J43" s="60">
        <v>1743</v>
      </c>
      <c r="K43" s="17">
        <v>0</v>
      </c>
      <c r="L43" s="16">
        <f>+I43+J43</f>
        <v>372218</v>
      </c>
      <c r="M43" s="73">
        <v>391735</v>
      </c>
      <c r="N43" s="60">
        <v>450073</v>
      </c>
      <c r="O43" s="60">
        <v>8475</v>
      </c>
      <c r="P43" s="17">
        <v>0</v>
      </c>
      <c r="Q43" s="16">
        <f>+N43+O43+P43</f>
        <v>458548</v>
      </c>
      <c r="R43" s="73">
        <v>64589</v>
      </c>
      <c r="S43" s="60">
        <v>81269</v>
      </c>
      <c r="T43" s="60">
        <v>2220</v>
      </c>
      <c r="U43" s="17">
        <v>0</v>
      </c>
      <c r="V43" s="16">
        <f>+S43+T43</f>
        <v>83489</v>
      </c>
      <c r="W43" s="73">
        <v>118255</v>
      </c>
      <c r="X43" s="60">
        <v>137256</v>
      </c>
      <c r="Y43" s="60">
        <v>1272</v>
      </c>
      <c r="Z43" s="17">
        <v>0</v>
      </c>
      <c r="AA43" s="16">
        <f>+X43+Y43+Z43</f>
        <v>138528</v>
      </c>
      <c r="AB43" s="73">
        <v>128601</v>
      </c>
      <c r="AC43" s="60">
        <v>148720</v>
      </c>
      <c r="AD43" s="60">
        <v>4335</v>
      </c>
      <c r="AE43" s="17">
        <v>0</v>
      </c>
      <c r="AF43" s="17">
        <f>+AC43+AD43</f>
        <v>153055</v>
      </c>
      <c r="AG43" s="73">
        <f t="shared" si="27"/>
        <v>1092041</v>
      </c>
      <c r="AH43" s="60">
        <f t="shared" ref="AH43:AH52" si="33">D43+I43+N43+S43+X43+AC43</f>
        <v>1299152</v>
      </c>
      <c r="AI43" s="60">
        <f t="shared" ref="AI43:AI52" si="34">E43+J43+O43+T43+Y43+AD43</f>
        <v>21045</v>
      </c>
      <c r="AJ43" s="60">
        <f t="shared" ref="AJ43:AJ52" si="35">F43+K43+P43+U43+Z43+AE43</f>
        <v>0</v>
      </c>
      <c r="AK43" s="16">
        <f t="shared" ref="AK43:AK52" si="36">G43+L43+Q43+V43+AA43+AF43</f>
        <v>1320197</v>
      </c>
    </row>
    <row r="44" spans="1:38" ht="15.75" x14ac:dyDescent="0.25">
      <c r="A44" s="41" t="s">
        <v>67</v>
      </c>
      <c r="B44" s="42" t="s">
        <v>68</v>
      </c>
      <c r="C44" s="73">
        <v>14748</v>
      </c>
      <c r="D44" s="60">
        <v>17115</v>
      </c>
      <c r="E44" s="60"/>
      <c r="F44" s="17"/>
      <c r="G44" s="16">
        <f t="shared" si="32"/>
        <v>17115</v>
      </c>
      <c r="H44" s="73">
        <v>41159</v>
      </c>
      <c r="I44" s="60">
        <f>50597+2124</f>
        <v>52721</v>
      </c>
      <c r="J44" s="60">
        <v>32</v>
      </c>
      <c r="K44" s="17">
        <v>0</v>
      </c>
      <c r="L44" s="16">
        <f>+I44+J44</f>
        <v>52753</v>
      </c>
      <c r="M44" s="73">
        <v>54559</v>
      </c>
      <c r="N44" s="60">
        <v>66308</v>
      </c>
      <c r="O44" s="60">
        <v>451</v>
      </c>
      <c r="P44" s="17">
        <v>-1000</v>
      </c>
      <c r="Q44" s="16">
        <f>+N44+O44+P44</f>
        <v>65759</v>
      </c>
      <c r="R44" s="73">
        <v>8804</v>
      </c>
      <c r="S44" s="60">
        <v>11979</v>
      </c>
      <c r="T44" s="60">
        <v>61</v>
      </c>
      <c r="U44" s="17">
        <v>0</v>
      </c>
      <c r="V44" s="16">
        <f>+S44+T44</f>
        <v>12040</v>
      </c>
      <c r="W44" s="73">
        <v>14917</v>
      </c>
      <c r="X44" s="60">
        <v>18509</v>
      </c>
      <c r="Y44" s="60">
        <v>36</v>
      </c>
      <c r="Z44" s="17">
        <v>0</v>
      </c>
      <c r="AA44" s="16">
        <f>+X44+Y44+Z44</f>
        <v>18545</v>
      </c>
      <c r="AB44" s="73">
        <v>17575</v>
      </c>
      <c r="AC44" s="60">
        <v>20261</v>
      </c>
      <c r="AD44" s="60">
        <v>305</v>
      </c>
      <c r="AE44" s="17">
        <v>0</v>
      </c>
      <c r="AF44" s="17">
        <f>+AC44+AD44</f>
        <v>20566</v>
      </c>
      <c r="AG44" s="73">
        <f t="shared" si="27"/>
        <v>151762</v>
      </c>
      <c r="AH44" s="60">
        <f t="shared" si="33"/>
        <v>186893</v>
      </c>
      <c r="AI44" s="60">
        <f t="shared" si="34"/>
        <v>885</v>
      </c>
      <c r="AJ44" s="60">
        <f t="shared" si="35"/>
        <v>-1000</v>
      </c>
      <c r="AK44" s="16">
        <f t="shared" si="36"/>
        <v>186778</v>
      </c>
    </row>
    <row r="45" spans="1:38" ht="15.75" x14ac:dyDescent="0.25">
      <c r="A45" s="41" t="s">
        <v>69</v>
      </c>
      <c r="B45" s="42" t="s">
        <v>70</v>
      </c>
      <c r="C45" s="73">
        <v>543882</v>
      </c>
      <c r="D45" s="60">
        <v>551919</v>
      </c>
      <c r="E45" s="60">
        <v>5842</v>
      </c>
      <c r="F45" s="17">
        <v>18998</v>
      </c>
      <c r="G45" s="16">
        <f t="shared" si="32"/>
        <v>576759</v>
      </c>
      <c r="H45" s="73">
        <v>43780</v>
      </c>
      <c r="I45" s="60">
        <f>58328+148</f>
        <v>58476</v>
      </c>
      <c r="J45" s="60"/>
      <c r="K45" s="17"/>
      <c r="L45" s="16">
        <f>+I45+J45</f>
        <v>58476</v>
      </c>
      <c r="M45" s="73">
        <v>123238</v>
      </c>
      <c r="N45" s="60">
        <v>132682</v>
      </c>
      <c r="O45" s="60">
        <v>253</v>
      </c>
      <c r="P45" s="17">
        <v>1777</v>
      </c>
      <c r="Q45" s="16">
        <f>+N45+O45+P45</f>
        <v>134712</v>
      </c>
      <c r="R45" s="73">
        <v>47105</v>
      </c>
      <c r="S45" s="60">
        <v>73283</v>
      </c>
      <c r="T45" s="60"/>
      <c r="U45" s="17">
        <v>0</v>
      </c>
      <c r="V45" s="16">
        <f>+S45+T45</f>
        <v>73283</v>
      </c>
      <c r="W45" s="73">
        <v>37917</v>
      </c>
      <c r="X45" s="60">
        <v>47416</v>
      </c>
      <c r="Y45" s="60"/>
      <c r="Z45" s="17">
        <v>-5801</v>
      </c>
      <c r="AA45" s="16">
        <f>+X45+Y45+Z45</f>
        <v>41615</v>
      </c>
      <c r="AB45" s="73">
        <v>50416</v>
      </c>
      <c r="AC45" s="60">
        <v>64010</v>
      </c>
      <c r="AD45" s="60">
        <v>1012</v>
      </c>
      <c r="AE45" s="17">
        <v>0</v>
      </c>
      <c r="AF45" s="17">
        <f>+AC45+AD45</f>
        <v>65022</v>
      </c>
      <c r="AG45" s="73">
        <f t="shared" si="27"/>
        <v>846338</v>
      </c>
      <c r="AH45" s="60">
        <f t="shared" si="33"/>
        <v>927786</v>
      </c>
      <c r="AI45" s="60">
        <f t="shared" si="34"/>
        <v>7107</v>
      </c>
      <c r="AJ45" s="60">
        <f t="shared" si="35"/>
        <v>14974</v>
      </c>
      <c r="AK45" s="16">
        <f t="shared" si="36"/>
        <v>949867</v>
      </c>
    </row>
    <row r="46" spans="1:38" ht="15.75" x14ac:dyDescent="0.25">
      <c r="A46" s="41" t="s">
        <v>71</v>
      </c>
      <c r="B46" s="42" t="s">
        <v>72</v>
      </c>
      <c r="C46" s="73">
        <v>10167</v>
      </c>
      <c r="D46" s="60">
        <v>12000</v>
      </c>
      <c r="E46" s="60"/>
      <c r="F46" s="17"/>
      <c r="G46" s="16">
        <f t="shared" si="32"/>
        <v>12000</v>
      </c>
      <c r="H46" s="73"/>
      <c r="I46" s="60"/>
      <c r="J46" s="60"/>
      <c r="K46" s="17"/>
      <c r="L46" s="16"/>
      <c r="M46" s="73"/>
      <c r="N46" s="60"/>
      <c r="O46" s="60"/>
      <c r="P46" s="17"/>
      <c r="Q46" s="16"/>
      <c r="R46" s="73"/>
      <c r="S46" s="60"/>
      <c r="T46" s="60"/>
      <c r="U46" s="17"/>
      <c r="V46" s="16"/>
      <c r="W46" s="73"/>
      <c r="X46" s="60"/>
      <c r="Y46" s="60"/>
      <c r="Z46" s="17"/>
      <c r="AA46" s="16"/>
      <c r="AB46" s="73"/>
      <c r="AC46" s="60"/>
      <c r="AD46" s="60"/>
      <c r="AE46" s="17"/>
      <c r="AF46" s="17"/>
      <c r="AG46" s="73">
        <f t="shared" si="27"/>
        <v>10167</v>
      </c>
      <c r="AH46" s="60">
        <f t="shared" si="33"/>
        <v>12000</v>
      </c>
      <c r="AI46" s="60">
        <f t="shared" si="34"/>
        <v>0</v>
      </c>
      <c r="AJ46" s="60">
        <f t="shared" si="35"/>
        <v>0</v>
      </c>
      <c r="AK46" s="16">
        <f t="shared" si="36"/>
        <v>12000</v>
      </c>
    </row>
    <row r="47" spans="1:38" ht="15.75" x14ac:dyDescent="0.25">
      <c r="A47" s="41" t="s">
        <v>73</v>
      </c>
      <c r="B47" s="42" t="s">
        <v>74</v>
      </c>
      <c r="C47" s="73">
        <f>C48+C49+C50+C51+C52</f>
        <v>130741</v>
      </c>
      <c r="D47" s="60">
        <f>D48+D49+D50+D51+D52</f>
        <v>622597</v>
      </c>
      <c r="E47" s="60">
        <f t="shared" ref="E47:F47" si="37">E48+E49+E50+E51+E52</f>
        <v>-14735</v>
      </c>
      <c r="F47" s="60">
        <f t="shared" si="37"/>
        <v>-27188</v>
      </c>
      <c r="G47" s="16">
        <f t="shared" si="32"/>
        <v>580674</v>
      </c>
      <c r="H47" s="73"/>
      <c r="I47" s="60"/>
      <c r="J47" s="60"/>
      <c r="K47" s="17"/>
      <c r="L47" s="16"/>
      <c r="M47" s="73"/>
      <c r="N47" s="60"/>
      <c r="O47" s="60"/>
      <c r="P47" s="17"/>
      <c r="Q47" s="16"/>
      <c r="R47" s="73"/>
      <c r="S47" s="60"/>
      <c r="T47" s="60"/>
      <c r="U47" s="17"/>
      <c r="V47" s="16"/>
      <c r="W47" s="73"/>
      <c r="X47" s="60"/>
      <c r="Y47" s="60"/>
      <c r="Z47" s="17"/>
      <c r="AA47" s="16"/>
      <c r="AB47" s="73"/>
      <c r="AC47" s="60"/>
      <c r="AD47" s="60"/>
      <c r="AE47" s="17"/>
      <c r="AF47" s="17"/>
      <c r="AG47" s="73">
        <f t="shared" si="27"/>
        <v>130741</v>
      </c>
      <c r="AH47" s="60">
        <f t="shared" si="33"/>
        <v>622597</v>
      </c>
      <c r="AI47" s="60">
        <f t="shared" si="34"/>
        <v>-14735</v>
      </c>
      <c r="AJ47" s="60">
        <f t="shared" si="35"/>
        <v>-27188</v>
      </c>
      <c r="AK47" s="16">
        <f t="shared" si="36"/>
        <v>580674</v>
      </c>
    </row>
    <row r="48" spans="1:38" x14ac:dyDescent="0.25">
      <c r="A48" s="23" t="s">
        <v>75</v>
      </c>
      <c r="B48" s="42" t="s">
        <v>76</v>
      </c>
      <c r="C48" s="78">
        <v>4216</v>
      </c>
      <c r="D48" s="61">
        <v>3000</v>
      </c>
      <c r="E48" s="61"/>
      <c r="F48" s="88">
        <v>-3000</v>
      </c>
      <c r="G48" s="44">
        <f t="shared" si="32"/>
        <v>0</v>
      </c>
      <c r="H48" s="78"/>
      <c r="I48" s="61"/>
      <c r="J48" s="61"/>
      <c r="K48" s="88"/>
      <c r="L48" s="44"/>
      <c r="M48" s="78"/>
      <c r="N48" s="61"/>
      <c r="O48" s="61"/>
      <c r="P48" s="88"/>
      <c r="Q48" s="44"/>
      <c r="R48" s="78"/>
      <c r="S48" s="61"/>
      <c r="T48" s="61"/>
      <c r="U48" s="88"/>
      <c r="V48" s="44"/>
      <c r="W48" s="78"/>
      <c r="X48" s="61"/>
      <c r="Y48" s="61"/>
      <c r="Z48" s="88"/>
      <c r="AA48" s="44"/>
      <c r="AB48" s="78"/>
      <c r="AC48" s="61"/>
      <c r="AD48" s="61"/>
      <c r="AE48" s="88"/>
      <c r="AF48" s="88"/>
      <c r="AG48" s="78">
        <f t="shared" si="27"/>
        <v>4216</v>
      </c>
      <c r="AH48" s="61">
        <f t="shared" si="33"/>
        <v>3000</v>
      </c>
      <c r="AI48" s="61">
        <f t="shared" si="34"/>
        <v>0</v>
      </c>
      <c r="AJ48" s="61">
        <f t="shared" si="35"/>
        <v>-3000</v>
      </c>
      <c r="AK48" s="44">
        <f t="shared" si="36"/>
        <v>0</v>
      </c>
    </row>
    <row r="49" spans="1:37" x14ac:dyDescent="0.25">
      <c r="A49" s="23" t="s">
        <v>77</v>
      </c>
      <c r="B49" s="42" t="s">
        <v>78</v>
      </c>
      <c r="C49" s="78">
        <v>36561</v>
      </c>
      <c r="D49" s="61">
        <v>0</v>
      </c>
      <c r="E49" s="61"/>
      <c r="F49" s="88"/>
      <c r="G49" s="44">
        <f t="shared" si="32"/>
        <v>0</v>
      </c>
      <c r="H49" s="78"/>
      <c r="I49" s="61"/>
      <c r="J49" s="61"/>
      <c r="K49" s="88"/>
      <c r="L49" s="44"/>
      <c r="M49" s="78"/>
      <c r="N49" s="61"/>
      <c r="O49" s="61"/>
      <c r="P49" s="88"/>
      <c r="Q49" s="44"/>
      <c r="R49" s="78"/>
      <c r="S49" s="61"/>
      <c r="T49" s="61"/>
      <c r="U49" s="88"/>
      <c r="V49" s="44"/>
      <c r="W49" s="78"/>
      <c r="X49" s="61"/>
      <c r="Y49" s="61"/>
      <c r="Z49" s="88"/>
      <c r="AA49" s="44"/>
      <c r="AB49" s="78"/>
      <c r="AC49" s="61"/>
      <c r="AD49" s="61"/>
      <c r="AE49" s="88"/>
      <c r="AF49" s="88"/>
      <c r="AG49" s="78">
        <f t="shared" si="27"/>
        <v>36561</v>
      </c>
      <c r="AH49" s="61">
        <f t="shared" si="33"/>
        <v>0</v>
      </c>
      <c r="AI49" s="61">
        <f t="shared" si="34"/>
        <v>0</v>
      </c>
      <c r="AJ49" s="61">
        <f t="shared" si="35"/>
        <v>0</v>
      </c>
      <c r="AK49" s="44">
        <f t="shared" si="36"/>
        <v>0</v>
      </c>
    </row>
    <row r="50" spans="1:37" x14ac:dyDescent="0.25">
      <c r="A50" s="23" t="s">
        <v>79</v>
      </c>
      <c r="B50" s="42" t="s">
        <v>80</v>
      </c>
      <c r="C50" s="78">
        <v>60638</v>
      </c>
      <c r="D50" s="61">
        <v>44933</v>
      </c>
      <c r="E50" s="61"/>
      <c r="F50" s="88">
        <v>770</v>
      </c>
      <c r="G50" s="44">
        <v>45703</v>
      </c>
      <c r="H50" s="78"/>
      <c r="I50" s="61"/>
      <c r="J50" s="61"/>
      <c r="K50" s="88"/>
      <c r="L50" s="44"/>
      <c r="M50" s="78"/>
      <c r="N50" s="61"/>
      <c r="O50" s="61"/>
      <c r="P50" s="88"/>
      <c r="Q50" s="44"/>
      <c r="R50" s="78"/>
      <c r="S50" s="61"/>
      <c r="T50" s="61"/>
      <c r="U50" s="88"/>
      <c r="V50" s="44"/>
      <c r="W50" s="78"/>
      <c r="X50" s="61"/>
      <c r="Y50" s="61"/>
      <c r="Z50" s="88"/>
      <c r="AA50" s="44"/>
      <c r="AB50" s="78"/>
      <c r="AC50" s="61"/>
      <c r="AD50" s="61"/>
      <c r="AE50" s="88"/>
      <c r="AF50" s="88"/>
      <c r="AG50" s="78">
        <f t="shared" si="27"/>
        <v>60638</v>
      </c>
      <c r="AH50" s="61">
        <f t="shared" si="33"/>
        <v>44933</v>
      </c>
      <c r="AI50" s="61">
        <f t="shared" si="34"/>
        <v>0</v>
      </c>
      <c r="AJ50" s="61">
        <f t="shared" si="35"/>
        <v>770</v>
      </c>
      <c r="AK50" s="44">
        <f t="shared" si="36"/>
        <v>45703</v>
      </c>
    </row>
    <row r="51" spans="1:37" x14ac:dyDescent="0.25">
      <c r="A51" s="23" t="s">
        <v>81</v>
      </c>
      <c r="B51" s="42" t="s">
        <v>82</v>
      </c>
      <c r="C51" s="78">
        <v>29326</v>
      </c>
      <c r="D51" s="61">
        <v>33150</v>
      </c>
      <c r="E51" s="61">
        <v>1000</v>
      </c>
      <c r="F51" s="88"/>
      <c r="G51" s="44">
        <v>34150</v>
      </c>
      <c r="H51" s="78"/>
      <c r="I51" s="61"/>
      <c r="J51" s="61"/>
      <c r="K51" s="88"/>
      <c r="L51" s="44"/>
      <c r="M51" s="78"/>
      <c r="N51" s="61"/>
      <c r="O51" s="61"/>
      <c r="P51" s="88"/>
      <c r="Q51" s="44"/>
      <c r="R51" s="78"/>
      <c r="S51" s="61"/>
      <c r="T51" s="61"/>
      <c r="U51" s="88"/>
      <c r="V51" s="44"/>
      <c r="W51" s="78"/>
      <c r="X51" s="61"/>
      <c r="Y51" s="61"/>
      <c r="Z51" s="88"/>
      <c r="AA51" s="44"/>
      <c r="AB51" s="78"/>
      <c r="AC51" s="61"/>
      <c r="AD51" s="61"/>
      <c r="AE51" s="88"/>
      <c r="AF51" s="88"/>
      <c r="AG51" s="78">
        <f t="shared" si="27"/>
        <v>29326</v>
      </c>
      <c r="AH51" s="61">
        <f t="shared" si="33"/>
        <v>33150</v>
      </c>
      <c r="AI51" s="61">
        <f t="shared" si="34"/>
        <v>1000</v>
      </c>
      <c r="AJ51" s="61">
        <f t="shared" si="35"/>
        <v>0</v>
      </c>
      <c r="AK51" s="44">
        <f t="shared" si="36"/>
        <v>34150</v>
      </c>
    </row>
    <row r="52" spans="1:37" ht="15.75" x14ac:dyDescent="0.25">
      <c r="A52" s="45" t="s">
        <v>83</v>
      </c>
      <c r="B52" s="42" t="s">
        <v>84</v>
      </c>
      <c r="C52" s="79"/>
      <c r="D52" s="62">
        <v>541514</v>
      </c>
      <c r="E52" s="62">
        <v>-15735</v>
      </c>
      <c r="F52" s="89">
        <v>-24958</v>
      </c>
      <c r="G52" s="16">
        <v>500821</v>
      </c>
      <c r="H52" s="79"/>
      <c r="I52" s="62"/>
      <c r="J52" s="62"/>
      <c r="K52" s="89"/>
      <c r="L52" s="65"/>
      <c r="M52" s="79"/>
      <c r="N52" s="62"/>
      <c r="O52" s="62"/>
      <c r="P52" s="89"/>
      <c r="Q52" s="65"/>
      <c r="R52" s="79"/>
      <c r="S52" s="62"/>
      <c r="T52" s="62"/>
      <c r="U52" s="89"/>
      <c r="V52" s="65"/>
      <c r="W52" s="79"/>
      <c r="X52" s="62"/>
      <c r="Y52" s="62"/>
      <c r="Z52" s="89"/>
      <c r="AA52" s="65"/>
      <c r="AB52" s="79"/>
      <c r="AC52" s="62"/>
      <c r="AD52" s="62"/>
      <c r="AE52" s="89"/>
      <c r="AF52" s="89"/>
      <c r="AG52" s="79">
        <f t="shared" si="27"/>
        <v>0</v>
      </c>
      <c r="AH52" s="62">
        <f t="shared" si="33"/>
        <v>541514</v>
      </c>
      <c r="AI52" s="62">
        <f t="shared" si="34"/>
        <v>-15735</v>
      </c>
      <c r="AJ52" s="62">
        <f t="shared" si="35"/>
        <v>-24958</v>
      </c>
      <c r="AK52" s="65">
        <f t="shared" si="36"/>
        <v>500821</v>
      </c>
    </row>
    <row r="53" spans="1:37" ht="15.75" x14ac:dyDescent="0.25">
      <c r="A53" s="39" t="s">
        <v>85</v>
      </c>
      <c r="B53" s="40"/>
      <c r="C53" s="72">
        <f t="shared" ref="C53:AB53" si="38">C54+C55+C56</f>
        <v>600782</v>
      </c>
      <c r="D53" s="59">
        <f t="shared" si="38"/>
        <v>282060</v>
      </c>
      <c r="E53" s="59">
        <f t="shared" si="38"/>
        <v>7253</v>
      </c>
      <c r="F53" s="59">
        <f t="shared" si="38"/>
        <v>19000</v>
      </c>
      <c r="G53" s="59">
        <f t="shared" si="38"/>
        <v>308313</v>
      </c>
      <c r="H53" s="72">
        <f t="shared" si="38"/>
        <v>3695</v>
      </c>
      <c r="I53" s="59">
        <f>I54+I55+I56</f>
        <v>2540</v>
      </c>
      <c r="J53" s="59">
        <f>J54+J55+J56</f>
        <v>0</v>
      </c>
      <c r="K53" s="59">
        <v>0</v>
      </c>
      <c r="L53" s="59">
        <f>+I53+J53</f>
        <v>2540</v>
      </c>
      <c r="M53" s="72">
        <f t="shared" si="38"/>
        <v>3905</v>
      </c>
      <c r="N53" s="59">
        <f>N54+N55+N56</f>
        <v>3031</v>
      </c>
      <c r="O53" s="59">
        <f>O54+O55+O56</f>
        <v>0</v>
      </c>
      <c r="P53" s="59">
        <f>P54+P55+P56</f>
        <v>1000</v>
      </c>
      <c r="Q53" s="59">
        <f>+N53+O53</f>
        <v>3031</v>
      </c>
      <c r="R53" s="72">
        <f t="shared" si="38"/>
        <v>3410</v>
      </c>
      <c r="S53" s="59">
        <f t="shared" ref="S53" si="39">S54+S55+S56</f>
        <v>6159</v>
      </c>
      <c r="T53" s="59">
        <f>T54+T55+T56</f>
        <v>0</v>
      </c>
      <c r="U53" s="59">
        <v>0</v>
      </c>
      <c r="V53" s="59">
        <f>+S53+T53</f>
        <v>6159</v>
      </c>
      <c r="W53" s="72">
        <f t="shared" si="38"/>
        <v>2445</v>
      </c>
      <c r="X53" s="59">
        <f>X54+X55+X56</f>
        <v>540</v>
      </c>
      <c r="Y53" s="59">
        <f>Y54+Y55+Y56</f>
        <v>0</v>
      </c>
      <c r="Z53" s="59">
        <f t="shared" ref="Z53:AA53" si="40">Z54+Z55+Z56</f>
        <v>0</v>
      </c>
      <c r="AA53" s="59">
        <f t="shared" si="40"/>
        <v>540</v>
      </c>
      <c r="AB53" s="72">
        <f t="shared" si="38"/>
        <v>8309</v>
      </c>
      <c r="AC53" s="59">
        <f>AC54+AC55+AC56</f>
        <v>7112</v>
      </c>
      <c r="AD53" s="59">
        <f>AD54+AD55+AD56</f>
        <v>0</v>
      </c>
      <c r="AE53" s="11">
        <v>0</v>
      </c>
      <c r="AF53" s="11">
        <f>+AC53+AD53</f>
        <v>7112</v>
      </c>
      <c r="AG53" s="72">
        <f t="shared" ref="AG53:AG58" si="41">C53+H53+M53+R53+W53</f>
        <v>614237</v>
      </c>
      <c r="AH53" s="59">
        <f t="shared" ref="AH53:AJ58" si="42">D53+I53+N53+S53+X53</f>
        <v>294330</v>
      </c>
      <c r="AI53" s="59">
        <f t="shared" si="42"/>
        <v>7253</v>
      </c>
      <c r="AJ53" s="59">
        <f t="shared" si="42"/>
        <v>20000</v>
      </c>
      <c r="AK53" s="10">
        <f t="shared" ref="AK53:AK58" si="43">G53+L53+Q53+V53+AA53</f>
        <v>320583</v>
      </c>
    </row>
    <row r="54" spans="1:37" ht="15.75" x14ac:dyDescent="0.25">
      <c r="A54" s="41" t="s">
        <v>86</v>
      </c>
      <c r="B54" s="42" t="s">
        <v>87</v>
      </c>
      <c r="C54" s="73">
        <v>582046</v>
      </c>
      <c r="D54" s="60">
        <v>282060</v>
      </c>
      <c r="E54" s="60">
        <v>7253</v>
      </c>
      <c r="F54" s="17">
        <v>4000</v>
      </c>
      <c r="G54" s="16">
        <f>+D54+E54+F54</f>
        <v>293313</v>
      </c>
      <c r="H54" s="73">
        <v>3695</v>
      </c>
      <c r="I54" s="60">
        <v>2540</v>
      </c>
      <c r="J54" s="60"/>
      <c r="K54" s="17"/>
      <c r="L54" s="16">
        <f>+I54+J54</f>
        <v>2540</v>
      </c>
      <c r="M54" s="73">
        <v>3905</v>
      </c>
      <c r="N54" s="60">
        <v>3031</v>
      </c>
      <c r="O54" s="60">
        <v>0</v>
      </c>
      <c r="P54" s="60">
        <v>1000</v>
      </c>
      <c r="Q54" s="16">
        <f>+N54+O54+P54</f>
        <v>4031</v>
      </c>
      <c r="R54" s="73">
        <v>3410</v>
      </c>
      <c r="S54" s="60">
        <v>6159</v>
      </c>
      <c r="T54" s="60"/>
      <c r="U54" s="17">
        <v>0</v>
      </c>
      <c r="V54" s="16">
        <f>+S54+T54</f>
        <v>6159</v>
      </c>
      <c r="W54" s="73">
        <v>2445</v>
      </c>
      <c r="X54" s="60">
        <v>540</v>
      </c>
      <c r="Y54" s="60">
        <v>0</v>
      </c>
      <c r="Z54" s="17">
        <v>0</v>
      </c>
      <c r="AA54" s="16">
        <f>+X54+Y54</f>
        <v>540</v>
      </c>
      <c r="AB54" s="73">
        <v>8309</v>
      </c>
      <c r="AC54" s="60">
        <v>7112</v>
      </c>
      <c r="AD54" s="60">
        <v>0</v>
      </c>
      <c r="AE54" s="17">
        <v>0</v>
      </c>
      <c r="AF54" s="17">
        <f>+AC54+AD54</f>
        <v>7112</v>
      </c>
      <c r="AG54" s="73">
        <f t="shared" si="41"/>
        <v>595501</v>
      </c>
      <c r="AH54" s="60">
        <f t="shared" si="42"/>
        <v>294330</v>
      </c>
      <c r="AI54" s="60">
        <f t="shared" si="42"/>
        <v>7253</v>
      </c>
      <c r="AJ54" s="60">
        <f t="shared" si="42"/>
        <v>5000</v>
      </c>
      <c r="AK54" s="16">
        <f t="shared" si="43"/>
        <v>306583</v>
      </c>
    </row>
    <row r="55" spans="1:37" ht="15.75" x14ac:dyDescent="0.25">
      <c r="A55" s="41" t="s">
        <v>88</v>
      </c>
      <c r="B55" s="42" t="s">
        <v>89</v>
      </c>
      <c r="C55" s="73">
        <v>7253</v>
      </c>
      <c r="D55" s="60"/>
      <c r="E55" s="60"/>
      <c r="F55" s="17">
        <v>15000</v>
      </c>
      <c r="G55" s="16">
        <f>+D55+E55+F55</f>
        <v>15000</v>
      </c>
      <c r="H55" s="73"/>
      <c r="I55" s="60"/>
      <c r="J55" s="60"/>
      <c r="K55" s="17"/>
      <c r="L55" s="16"/>
      <c r="M55" s="73"/>
      <c r="N55" s="60"/>
      <c r="O55" s="60"/>
      <c r="P55" s="17"/>
      <c r="Q55" s="16"/>
      <c r="R55" s="73"/>
      <c r="S55" s="60"/>
      <c r="T55" s="60"/>
      <c r="U55" s="17"/>
      <c r="V55" s="16"/>
      <c r="W55" s="73"/>
      <c r="X55" s="60"/>
      <c r="Y55" s="60"/>
      <c r="Z55" s="17"/>
      <c r="AA55" s="16"/>
      <c r="AB55" s="73"/>
      <c r="AC55" s="60"/>
      <c r="AD55" s="60"/>
      <c r="AE55" s="17"/>
      <c r="AF55" s="17"/>
      <c r="AG55" s="73">
        <f t="shared" si="41"/>
        <v>7253</v>
      </c>
      <c r="AH55" s="60">
        <f t="shared" si="42"/>
        <v>0</v>
      </c>
      <c r="AI55" s="60">
        <f t="shared" si="42"/>
        <v>0</v>
      </c>
      <c r="AJ55" s="60">
        <f t="shared" si="42"/>
        <v>15000</v>
      </c>
      <c r="AK55" s="16">
        <f t="shared" si="43"/>
        <v>15000</v>
      </c>
    </row>
    <row r="56" spans="1:37" ht="15.75" x14ac:dyDescent="0.25">
      <c r="A56" s="41" t="s">
        <v>90</v>
      </c>
      <c r="B56" s="42" t="s">
        <v>91</v>
      </c>
      <c r="C56" s="73">
        <f t="shared" ref="C56:AB56" si="44">C57+C58</f>
        <v>11483</v>
      </c>
      <c r="D56" s="60">
        <f t="shared" si="44"/>
        <v>0</v>
      </c>
      <c r="E56" s="60"/>
      <c r="F56" s="17"/>
      <c r="G56" s="16">
        <f>+D56+E56</f>
        <v>0</v>
      </c>
      <c r="H56" s="73">
        <f t="shared" si="44"/>
        <v>0</v>
      </c>
      <c r="I56" s="60">
        <f>I57+I58</f>
        <v>0</v>
      </c>
      <c r="J56" s="60">
        <v>0</v>
      </c>
      <c r="K56" s="17">
        <v>0</v>
      </c>
      <c r="L56" s="16">
        <f>+I56+J56</f>
        <v>0</v>
      </c>
      <c r="M56" s="73">
        <f t="shared" si="44"/>
        <v>0</v>
      </c>
      <c r="N56" s="60">
        <f>N57+N58</f>
        <v>0</v>
      </c>
      <c r="O56" s="60"/>
      <c r="P56" s="17"/>
      <c r="Q56" s="16">
        <f>+N56+O56</f>
        <v>0</v>
      </c>
      <c r="R56" s="73">
        <f t="shared" si="44"/>
        <v>0</v>
      </c>
      <c r="S56" s="60">
        <f t="shared" ref="S56" si="45">S57+S58</f>
        <v>0</v>
      </c>
      <c r="T56" s="60"/>
      <c r="U56" s="17"/>
      <c r="V56" s="16">
        <f>+S56+T56</f>
        <v>0</v>
      </c>
      <c r="W56" s="73">
        <f t="shared" si="44"/>
        <v>0</v>
      </c>
      <c r="X56" s="60">
        <f>X57+X58</f>
        <v>0</v>
      </c>
      <c r="Y56" s="60"/>
      <c r="Z56" s="17"/>
      <c r="AA56" s="16">
        <f>+X56+Y56</f>
        <v>0</v>
      </c>
      <c r="AB56" s="73">
        <f t="shared" si="44"/>
        <v>0</v>
      </c>
      <c r="AC56" s="60">
        <f>AC57+AC58</f>
        <v>0</v>
      </c>
      <c r="AD56" s="60"/>
      <c r="AE56" s="17"/>
      <c r="AF56" s="17">
        <f>+AC56+AD56</f>
        <v>0</v>
      </c>
      <c r="AG56" s="73">
        <f t="shared" si="41"/>
        <v>11483</v>
      </c>
      <c r="AH56" s="60">
        <f t="shared" si="42"/>
        <v>0</v>
      </c>
      <c r="AI56" s="60">
        <f t="shared" si="42"/>
        <v>0</v>
      </c>
      <c r="AJ56" s="60">
        <f t="shared" si="42"/>
        <v>0</v>
      </c>
      <c r="AK56" s="16">
        <f t="shared" si="43"/>
        <v>0</v>
      </c>
    </row>
    <row r="57" spans="1:37" x14ac:dyDescent="0.25">
      <c r="A57" s="23" t="s">
        <v>92</v>
      </c>
      <c r="B57" s="42" t="s">
        <v>93</v>
      </c>
      <c r="C57" s="78">
        <v>7143</v>
      </c>
      <c r="D57" s="63">
        <v>0</v>
      </c>
      <c r="E57" s="63"/>
      <c r="F57" s="90"/>
      <c r="G57" s="20">
        <f>+D57+E57</f>
        <v>0</v>
      </c>
      <c r="H57" s="74"/>
      <c r="I57" s="63"/>
      <c r="J57" s="63"/>
      <c r="K57" s="90"/>
      <c r="L57" s="20"/>
      <c r="M57" s="74"/>
      <c r="N57" s="63"/>
      <c r="O57" s="63"/>
      <c r="P57" s="90"/>
      <c r="Q57" s="20"/>
      <c r="R57" s="74"/>
      <c r="S57" s="63"/>
      <c r="T57" s="63"/>
      <c r="U57" s="90"/>
      <c r="V57" s="20"/>
      <c r="W57" s="74"/>
      <c r="X57" s="63"/>
      <c r="Y57" s="63"/>
      <c r="Z57" s="90"/>
      <c r="AA57" s="20"/>
      <c r="AB57" s="74"/>
      <c r="AC57" s="63"/>
      <c r="AD57" s="63"/>
      <c r="AE57" s="90"/>
      <c r="AF57" s="90"/>
      <c r="AG57" s="74">
        <f t="shared" si="41"/>
        <v>7143</v>
      </c>
      <c r="AH57" s="63">
        <f t="shared" si="42"/>
        <v>0</v>
      </c>
      <c r="AI57" s="63">
        <f t="shared" si="42"/>
        <v>0</v>
      </c>
      <c r="AJ57" s="63">
        <f t="shared" si="42"/>
        <v>0</v>
      </c>
      <c r="AK57" s="20">
        <f t="shared" si="43"/>
        <v>0</v>
      </c>
    </row>
    <row r="58" spans="1:37" x14ac:dyDescent="0.25">
      <c r="A58" s="23" t="s">
        <v>94</v>
      </c>
      <c r="B58" s="42" t="s">
        <v>95</v>
      </c>
      <c r="C58" s="78">
        <v>4340</v>
      </c>
      <c r="D58" s="63">
        <v>0</v>
      </c>
      <c r="E58" s="63"/>
      <c r="F58" s="90"/>
      <c r="G58" s="20">
        <f>+D58+E58</f>
        <v>0</v>
      </c>
      <c r="H58" s="74"/>
      <c r="I58" s="63"/>
      <c r="J58" s="63"/>
      <c r="K58" s="90"/>
      <c r="L58" s="20"/>
      <c r="M58" s="74"/>
      <c r="N58" s="63"/>
      <c r="O58" s="63"/>
      <c r="P58" s="90"/>
      <c r="Q58" s="20"/>
      <c r="R58" s="74"/>
      <c r="S58" s="63"/>
      <c r="T58" s="63"/>
      <c r="U58" s="90"/>
      <c r="V58" s="20"/>
      <c r="W58" s="74"/>
      <c r="X58" s="63"/>
      <c r="Y58" s="63"/>
      <c r="Z58" s="90"/>
      <c r="AA58" s="20"/>
      <c r="AB58" s="74"/>
      <c r="AC58" s="63"/>
      <c r="AD58" s="63"/>
      <c r="AE58" s="90"/>
      <c r="AF58" s="90"/>
      <c r="AG58" s="74">
        <f t="shared" si="41"/>
        <v>4340</v>
      </c>
      <c r="AH58" s="63">
        <f t="shared" si="42"/>
        <v>0</v>
      </c>
      <c r="AI58" s="63">
        <f t="shared" si="42"/>
        <v>0</v>
      </c>
      <c r="AJ58" s="63">
        <f t="shared" si="42"/>
        <v>0</v>
      </c>
      <c r="AK58" s="20">
        <f t="shared" si="43"/>
        <v>0</v>
      </c>
    </row>
    <row r="59" spans="1:37" ht="15.75" x14ac:dyDescent="0.25">
      <c r="A59" s="45"/>
      <c r="B59" s="42"/>
      <c r="C59" s="73"/>
      <c r="D59" s="60"/>
      <c r="E59" s="60"/>
      <c r="F59" s="17"/>
      <c r="G59" s="16"/>
      <c r="H59" s="73"/>
      <c r="I59" s="60"/>
      <c r="J59" s="60"/>
      <c r="K59" s="17"/>
      <c r="L59" s="16"/>
      <c r="M59" s="73"/>
      <c r="N59" s="60"/>
      <c r="O59" s="60"/>
      <c r="P59" s="17"/>
      <c r="Q59" s="16"/>
      <c r="R59" s="73"/>
      <c r="S59" s="60"/>
      <c r="T59" s="60"/>
      <c r="U59" s="17"/>
      <c r="V59" s="16"/>
      <c r="W59" s="73"/>
      <c r="X59" s="60"/>
      <c r="Y59" s="60"/>
      <c r="Z59" s="17"/>
      <c r="AA59" s="16"/>
      <c r="AB59" s="73"/>
      <c r="AC59" s="60"/>
      <c r="AD59" s="60"/>
      <c r="AE59" s="17"/>
      <c r="AF59" s="17"/>
      <c r="AG59" s="73"/>
      <c r="AH59" s="60"/>
      <c r="AI59" s="60"/>
      <c r="AJ59" s="60"/>
      <c r="AK59" s="16"/>
    </row>
    <row r="60" spans="1:37" ht="16.5" x14ac:dyDescent="0.25">
      <c r="A60" s="46" t="s">
        <v>96</v>
      </c>
      <c r="B60" s="40" t="s">
        <v>97</v>
      </c>
      <c r="C60" s="80">
        <f>C61</f>
        <v>1427978</v>
      </c>
      <c r="D60" s="58">
        <f>D61</f>
        <v>1690389</v>
      </c>
      <c r="E60" s="58">
        <f>E61</f>
        <v>56492</v>
      </c>
      <c r="F60" s="58">
        <f>F61</f>
        <v>-4024</v>
      </c>
      <c r="G60" s="58">
        <f>G61</f>
        <v>1742857</v>
      </c>
      <c r="H60" s="80">
        <f t="shared" ref="H60:S60" si="46">H61</f>
        <v>0</v>
      </c>
      <c r="I60" s="58">
        <f>I61</f>
        <v>0</v>
      </c>
      <c r="J60" s="58">
        <f>J61</f>
        <v>0</v>
      </c>
      <c r="K60" s="58">
        <v>0</v>
      </c>
      <c r="L60" s="59">
        <f>+I60+J60</f>
        <v>0</v>
      </c>
      <c r="M60" s="80">
        <f t="shared" si="46"/>
        <v>0</v>
      </c>
      <c r="N60" s="58">
        <f>N61</f>
        <v>0</v>
      </c>
      <c r="O60" s="58">
        <f>O61</f>
        <v>0</v>
      </c>
      <c r="P60" s="58">
        <f>P61</f>
        <v>0</v>
      </c>
      <c r="Q60" s="59">
        <f>+N60+O60</f>
        <v>0</v>
      </c>
      <c r="R60" s="80">
        <f t="shared" si="46"/>
        <v>0</v>
      </c>
      <c r="S60" s="58">
        <f t="shared" si="46"/>
        <v>0</v>
      </c>
      <c r="T60" s="58">
        <f>T61</f>
        <v>0</v>
      </c>
      <c r="U60" s="58">
        <v>0</v>
      </c>
      <c r="V60" s="59">
        <f>+S60+T60</f>
        <v>0</v>
      </c>
      <c r="W60" s="80">
        <f>W61</f>
        <v>0</v>
      </c>
      <c r="X60" s="58">
        <f>X61</f>
        <v>0</v>
      </c>
      <c r="Y60" s="58">
        <f>Y61</f>
        <v>0</v>
      </c>
      <c r="Z60" s="58">
        <f>Z61</f>
        <v>0</v>
      </c>
      <c r="AA60" s="59">
        <f>+X60+Y60</f>
        <v>0</v>
      </c>
      <c r="AB60" s="80">
        <f>AB61</f>
        <v>0</v>
      </c>
      <c r="AC60" s="58">
        <f>AC61</f>
        <v>0</v>
      </c>
      <c r="AD60" s="58">
        <f>AD61</f>
        <v>0</v>
      </c>
      <c r="AE60" s="98">
        <v>0</v>
      </c>
      <c r="AF60" s="11">
        <f>+AC60+AD60</f>
        <v>0</v>
      </c>
      <c r="AG60" s="80">
        <f t="shared" ref="AG60:AJ64" si="47">C60+H60+M60+R60+W60</f>
        <v>1427978</v>
      </c>
      <c r="AH60" s="58">
        <f t="shared" si="47"/>
        <v>1690389</v>
      </c>
      <c r="AI60" s="58">
        <f t="shared" si="47"/>
        <v>56492</v>
      </c>
      <c r="AJ60" s="58">
        <f t="shared" si="47"/>
        <v>-4024</v>
      </c>
      <c r="AK60" s="12">
        <f t="shared" ref="AK60:AK64" si="48">G60+L60+Q60+V60+AA60</f>
        <v>1742857</v>
      </c>
    </row>
    <row r="61" spans="1:37" ht="15.75" x14ac:dyDescent="0.25">
      <c r="A61" s="39" t="s">
        <v>98</v>
      </c>
      <c r="B61" s="40" t="s">
        <v>99</v>
      </c>
      <c r="C61" s="72">
        <f>C62+C63+C64</f>
        <v>1427978</v>
      </c>
      <c r="D61" s="59">
        <f>D62+D63+D64</f>
        <v>1690389</v>
      </c>
      <c r="E61" s="59">
        <f>E62+E63+E64</f>
        <v>56492</v>
      </c>
      <c r="F61" s="59">
        <f>F62+F63+F64</f>
        <v>-4024</v>
      </c>
      <c r="G61" s="59">
        <f>G62+G63+G64</f>
        <v>1742857</v>
      </c>
      <c r="H61" s="72">
        <f t="shared" ref="H61:AB61" si="49">H62+H63+H64</f>
        <v>0</v>
      </c>
      <c r="I61" s="59">
        <f>I62+I63+I64</f>
        <v>0</v>
      </c>
      <c r="J61" s="59">
        <f>J62+J63+J64</f>
        <v>0</v>
      </c>
      <c r="K61" s="59">
        <v>0</v>
      </c>
      <c r="L61" s="59">
        <f>+I61+J61</f>
        <v>0</v>
      </c>
      <c r="M61" s="72">
        <f t="shared" si="49"/>
        <v>0</v>
      </c>
      <c r="N61" s="59">
        <f>N62+N63+N64</f>
        <v>0</v>
      </c>
      <c r="O61" s="59">
        <f>O62+O63+O64</f>
        <v>0</v>
      </c>
      <c r="P61" s="59">
        <f>P62+P63+P64</f>
        <v>0</v>
      </c>
      <c r="Q61" s="59">
        <f>+N61+O61</f>
        <v>0</v>
      </c>
      <c r="R61" s="72">
        <f t="shared" si="49"/>
        <v>0</v>
      </c>
      <c r="S61" s="59">
        <f t="shared" ref="S61" si="50">S62+S63+S64</f>
        <v>0</v>
      </c>
      <c r="T61" s="59">
        <f>T62+T63+T64</f>
        <v>0</v>
      </c>
      <c r="U61" s="59">
        <v>0</v>
      </c>
      <c r="V61" s="59">
        <f>+S61+T61</f>
        <v>0</v>
      </c>
      <c r="W61" s="72">
        <f t="shared" si="49"/>
        <v>0</v>
      </c>
      <c r="X61" s="59">
        <f>X62+X63+X64</f>
        <v>0</v>
      </c>
      <c r="Y61" s="59">
        <f>Y62+Y63+Y64</f>
        <v>0</v>
      </c>
      <c r="Z61" s="59">
        <f>Z62+Z63+Z64</f>
        <v>0</v>
      </c>
      <c r="AA61" s="59">
        <f>+X61+Y61</f>
        <v>0</v>
      </c>
      <c r="AB61" s="72">
        <f t="shared" si="49"/>
        <v>0</v>
      </c>
      <c r="AC61" s="59">
        <f>AC62+AC63+AC64</f>
        <v>0</v>
      </c>
      <c r="AD61" s="59">
        <f>AD62+AD63+AD64</f>
        <v>0</v>
      </c>
      <c r="AE61" s="11">
        <v>0</v>
      </c>
      <c r="AF61" s="11">
        <f>+AC61+AD61</f>
        <v>0</v>
      </c>
      <c r="AG61" s="72">
        <f t="shared" si="47"/>
        <v>1427978</v>
      </c>
      <c r="AH61" s="59">
        <f t="shared" si="47"/>
        <v>1690389</v>
      </c>
      <c r="AI61" s="59">
        <f t="shared" si="47"/>
        <v>56492</v>
      </c>
      <c r="AJ61" s="59">
        <f t="shared" si="47"/>
        <v>-4024</v>
      </c>
      <c r="AK61" s="10">
        <f t="shared" si="48"/>
        <v>1742857</v>
      </c>
    </row>
    <row r="62" spans="1:37" ht="15.75" x14ac:dyDescent="0.25">
      <c r="A62" s="41" t="s">
        <v>100</v>
      </c>
      <c r="B62" s="42" t="s">
        <v>101</v>
      </c>
      <c r="C62" s="73"/>
      <c r="D62" s="60"/>
      <c r="E62" s="60"/>
      <c r="F62" s="17"/>
      <c r="G62" s="16"/>
      <c r="H62" s="73"/>
      <c r="I62" s="60"/>
      <c r="J62" s="60"/>
      <c r="K62" s="17"/>
      <c r="L62" s="16"/>
      <c r="M62" s="73"/>
      <c r="N62" s="60"/>
      <c r="O62" s="60"/>
      <c r="P62" s="17"/>
      <c r="Q62" s="16"/>
      <c r="R62" s="73"/>
      <c r="S62" s="60"/>
      <c r="T62" s="60"/>
      <c r="U62" s="17"/>
      <c r="V62" s="16"/>
      <c r="W62" s="73"/>
      <c r="X62" s="60"/>
      <c r="Y62" s="60"/>
      <c r="Z62" s="17"/>
      <c r="AA62" s="16"/>
      <c r="AB62" s="73"/>
      <c r="AC62" s="60"/>
      <c r="AD62" s="60"/>
      <c r="AE62" s="17"/>
      <c r="AF62" s="17"/>
      <c r="AG62" s="73">
        <f t="shared" si="47"/>
        <v>0</v>
      </c>
      <c r="AH62" s="60">
        <f t="shared" si="47"/>
        <v>0</v>
      </c>
      <c r="AI62" s="60">
        <f t="shared" si="47"/>
        <v>0</v>
      </c>
      <c r="AJ62" s="60">
        <f t="shared" si="47"/>
        <v>0</v>
      </c>
      <c r="AK62" s="16">
        <f t="shared" si="48"/>
        <v>0</v>
      </c>
    </row>
    <row r="63" spans="1:37" ht="15.75" x14ac:dyDescent="0.25">
      <c r="A63" s="41" t="s">
        <v>110</v>
      </c>
      <c r="B63" s="42" t="s">
        <v>102</v>
      </c>
      <c r="C63" s="73">
        <v>31946</v>
      </c>
      <c r="D63" s="60"/>
      <c r="E63" s="60">
        <v>38676</v>
      </c>
      <c r="F63" s="17"/>
      <c r="G63" s="16">
        <f>+D63+E63+F63</f>
        <v>38676</v>
      </c>
      <c r="H63" s="73"/>
      <c r="I63" s="60"/>
      <c r="J63" s="60"/>
      <c r="K63" s="17"/>
      <c r="L63" s="16"/>
      <c r="M63" s="73"/>
      <c r="N63" s="60"/>
      <c r="O63" s="60"/>
      <c r="P63" s="17"/>
      <c r="Q63" s="16"/>
      <c r="R63" s="73"/>
      <c r="S63" s="60"/>
      <c r="T63" s="60"/>
      <c r="U63" s="17"/>
      <c r="V63" s="16"/>
      <c r="W63" s="73"/>
      <c r="X63" s="60"/>
      <c r="Y63" s="60"/>
      <c r="Z63" s="17"/>
      <c r="AA63" s="16"/>
      <c r="AB63" s="73"/>
      <c r="AC63" s="60"/>
      <c r="AD63" s="60"/>
      <c r="AE63" s="17"/>
      <c r="AF63" s="17"/>
      <c r="AG63" s="73">
        <f t="shared" si="47"/>
        <v>31946</v>
      </c>
      <c r="AH63" s="60">
        <f t="shared" si="47"/>
        <v>0</v>
      </c>
      <c r="AI63" s="60">
        <f t="shared" si="47"/>
        <v>38676</v>
      </c>
      <c r="AJ63" s="60">
        <f t="shared" si="47"/>
        <v>0</v>
      </c>
      <c r="AK63" s="16">
        <f t="shared" si="48"/>
        <v>38676</v>
      </c>
    </row>
    <row r="64" spans="1:37" ht="15.75" x14ac:dyDescent="0.25">
      <c r="A64" s="41" t="s">
        <v>103</v>
      </c>
      <c r="B64" s="42" t="s">
        <v>104</v>
      </c>
      <c r="C64" s="73">
        <v>1396032</v>
      </c>
      <c r="D64" s="60">
        <v>1690389</v>
      </c>
      <c r="E64" s="60">
        <v>17816</v>
      </c>
      <c r="F64" s="17">
        <v>-4024</v>
      </c>
      <c r="G64" s="16">
        <f>+D64+E64+F64</f>
        <v>1704181</v>
      </c>
      <c r="H64" s="73"/>
      <c r="I64" s="60"/>
      <c r="J64" s="60"/>
      <c r="K64" s="17"/>
      <c r="L64" s="16"/>
      <c r="M64" s="73"/>
      <c r="N64" s="60"/>
      <c r="O64" s="60"/>
      <c r="P64" s="17"/>
      <c r="Q64" s="16"/>
      <c r="R64" s="73"/>
      <c r="S64" s="60"/>
      <c r="T64" s="60"/>
      <c r="U64" s="17"/>
      <c r="V64" s="16"/>
      <c r="W64" s="73"/>
      <c r="X64" s="60"/>
      <c r="Y64" s="60"/>
      <c r="Z64" s="17"/>
      <c r="AA64" s="16"/>
      <c r="AB64" s="73"/>
      <c r="AC64" s="60"/>
      <c r="AD64" s="60"/>
      <c r="AE64" s="17"/>
      <c r="AF64" s="17"/>
      <c r="AG64" s="73">
        <f t="shared" si="47"/>
        <v>1396032</v>
      </c>
      <c r="AH64" s="60">
        <f t="shared" si="47"/>
        <v>1690389</v>
      </c>
      <c r="AI64" s="60">
        <f t="shared" si="47"/>
        <v>17816</v>
      </c>
      <c r="AJ64" s="60">
        <f t="shared" si="47"/>
        <v>-4024</v>
      </c>
      <c r="AK64" s="16">
        <f t="shared" si="48"/>
        <v>1704181</v>
      </c>
    </row>
    <row r="65" spans="1:37" ht="16.5" thickBot="1" x14ac:dyDescent="0.3">
      <c r="A65" s="47"/>
      <c r="B65" s="48"/>
      <c r="C65" s="81"/>
      <c r="D65" s="68"/>
      <c r="E65" s="68"/>
      <c r="F65" s="91"/>
      <c r="G65" s="69"/>
      <c r="H65" s="81"/>
      <c r="I65" s="68"/>
      <c r="J65" s="68"/>
      <c r="K65" s="91"/>
      <c r="L65" s="69"/>
      <c r="M65" s="81"/>
      <c r="N65" s="68"/>
      <c r="O65" s="68"/>
      <c r="P65" s="91"/>
      <c r="Q65" s="69"/>
      <c r="R65" s="93"/>
      <c r="S65" s="66"/>
      <c r="T65" s="68"/>
      <c r="U65" s="91"/>
      <c r="V65" s="69"/>
      <c r="W65" s="93"/>
      <c r="X65" s="66"/>
      <c r="Y65" s="68"/>
      <c r="Z65" s="91"/>
      <c r="AA65" s="69"/>
      <c r="AB65" s="93"/>
      <c r="AC65" s="66"/>
      <c r="AD65" s="68"/>
      <c r="AE65" s="91"/>
      <c r="AF65" s="91"/>
      <c r="AG65" s="93"/>
      <c r="AH65" s="66"/>
      <c r="AI65" s="66"/>
      <c r="AJ65" s="66"/>
      <c r="AK65" s="49"/>
    </row>
    <row r="66" spans="1:37" ht="17.25" thickBot="1" x14ac:dyDescent="0.3">
      <c r="A66" s="32" t="s">
        <v>105</v>
      </c>
      <c r="B66" s="67"/>
      <c r="C66" s="35">
        <f t="shared" ref="C66:AB66" si="51">C41+C60</f>
        <v>2827352</v>
      </c>
      <c r="D66" s="51">
        <f t="shared" si="51"/>
        <v>3287439</v>
      </c>
      <c r="E66" s="35">
        <f t="shared" si="51"/>
        <v>57852</v>
      </c>
      <c r="F66" s="35">
        <f t="shared" si="51"/>
        <v>6786</v>
      </c>
      <c r="G66" s="105">
        <f t="shared" si="51"/>
        <v>3352077</v>
      </c>
      <c r="H66" s="99">
        <f t="shared" si="51"/>
        <v>378441</v>
      </c>
      <c r="I66" s="35">
        <f>I41+I60</f>
        <v>484212</v>
      </c>
      <c r="J66" s="35">
        <f>J41+J60</f>
        <v>1775</v>
      </c>
      <c r="K66" s="35">
        <v>0</v>
      </c>
      <c r="L66" s="105">
        <f>+I66+J66</f>
        <v>485987</v>
      </c>
      <c r="M66" s="35">
        <f t="shared" si="51"/>
        <v>573437</v>
      </c>
      <c r="N66" s="51">
        <f>N41+N60</f>
        <v>652094</v>
      </c>
      <c r="O66" s="35">
        <f>O41+O60</f>
        <v>9179</v>
      </c>
      <c r="P66" s="35">
        <v>1777</v>
      </c>
      <c r="Q66" s="105">
        <f>+N66+O66+P66</f>
        <v>663050</v>
      </c>
      <c r="R66" s="107">
        <f t="shared" si="51"/>
        <v>123908</v>
      </c>
      <c r="S66" s="35">
        <f t="shared" ref="S66" si="52">S41+S60</f>
        <v>172690</v>
      </c>
      <c r="T66" s="106">
        <f>T41+T60</f>
        <v>2281</v>
      </c>
      <c r="U66" s="35">
        <v>0</v>
      </c>
      <c r="V66" s="105">
        <f>+S66+T66</f>
        <v>174971</v>
      </c>
      <c r="W66" s="99">
        <f t="shared" si="51"/>
        <v>173534</v>
      </c>
      <c r="X66" s="35">
        <f>X41+X60</f>
        <v>203721</v>
      </c>
      <c r="Y66" s="35">
        <f>Y41+Y60</f>
        <v>1308</v>
      </c>
      <c r="Z66" s="35">
        <f>Z41+Z60</f>
        <v>-5801</v>
      </c>
      <c r="AA66" s="105">
        <f>+X66+Y66+Z66</f>
        <v>199228</v>
      </c>
      <c r="AB66" s="77">
        <f t="shared" si="51"/>
        <v>204901</v>
      </c>
      <c r="AC66" s="34">
        <f>AC41+AC60</f>
        <v>240103</v>
      </c>
      <c r="AD66" s="55">
        <f>AD41+AD60</f>
        <v>5652</v>
      </c>
      <c r="AE66" s="55">
        <v>0</v>
      </c>
      <c r="AF66" s="55">
        <f>+AC66+AD66</f>
        <v>245755</v>
      </c>
      <c r="AG66" s="77">
        <f>AG41+AG60</f>
        <v>4281573</v>
      </c>
      <c r="AH66" s="77">
        <f t="shared" ref="AH66:AJ66" si="53">AH41+AH60</f>
        <v>5040259</v>
      </c>
      <c r="AI66" s="77">
        <f t="shared" si="53"/>
        <v>78047</v>
      </c>
      <c r="AJ66" s="77">
        <f t="shared" si="53"/>
        <v>2762</v>
      </c>
      <c r="AK66" s="35">
        <f>+G66+L66+Q66+V66+AA66+AF66</f>
        <v>5121068</v>
      </c>
    </row>
    <row r="67" spans="1:37" x14ac:dyDescent="0.25">
      <c r="C67" s="3"/>
      <c r="D67" s="1"/>
      <c r="E67" s="1"/>
      <c r="G67" s="1"/>
    </row>
    <row r="68" spans="1:37" x14ac:dyDescent="0.25">
      <c r="C68" s="3"/>
      <c r="D68" s="3">
        <f>+D35-D66</f>
        <v>0</v>
      </c>
      <c r="E68" s="3"/>
      <c r="F68" s="3"/>
      <c r="G68" s="3"/>
    </row>
  </sheetData>
  <mergeCells count="19">
    <mergeCell ref="W39:AA39"/>
    <mergeCell ref="AB39:AF39"/>
    <mergeCell ref="AG39:AK39"/>
    <mergeCell ref="A39:A40"/>
    <mergeCell ref="B39:B40"/>
    <mergeCell ref="H39:L39"/>
    <mergeCell ref="M39:Q39"/>
    <mergeCell ref="R39:V39"/>
    <mergeCell ref="C39:G39"/>
    <mergeCell ref="A2:AK2"/>
    <mergeCell ref="A5:A6"/>
    <mergeCell ref="B5:B6"/>
    <mergeCell ref="H5:L5"/>
    <mergeCell ref="M5:Q5"/>
    <mergeCell ref="R5:V5"/>
    <mergeCell ref="W5:AA5"/>
    <mergeCell ref="AB5:AF5"/>
    <mergeCell ref="AG5:AK5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Perlaki Zoltán</dc:creator>
  <cp:lastModifiedBy>Perlaki Zoltán</cp:lastModifiedBy>
  <dcterms:created xsi:type="dcterms:W3CDTF">2026-05-13T08:35:58Z</dcterms:created>
  <dcterms:modified xsi:type="dcterms:W3CDTF">2026-09-08T11:40:57Z</dcterms:modified>
</cp:coreProperties>
</file>