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6/Előterjesztések_2026/20260521/"/>
    </mc:Choice>
  </mc:AlternateContent>
  <xr:revisionPtr revIDLastSave="570" documentId="8_{F7E545C8-381D-4388-905D-18945793A9BB}" xr6:coauthVersionLast="47" xr6:coauthVersionMax="47" xr10:uidLastSave="{B4A6B5DD-9C4B-4CA5-BD26-9D8AC629EBFF}"/>
  <bookViews>
    <workbookView xWindow="-120" yWindow="-120" windowWidth="29040" windowHeight="15720" xr2:uid="{DA958819-8288-4231-ACF6-8F7E5FC9CB7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41" i="1" l="1"/>
  <c r="AE41" i="1"/>
  <c r="AD35" i="1"/>
  <c r="AD66" i="1"/>
  <c r="AB41" i="1" l="1"/>
  <c r="AC41" i="1"/>
  <c r="AC66" i="1" s="1"/>
  <c r="AB42" i="1"/>
  <c r="AC42" i="1"/>
  <c r="AD42" i="1"/>
  <c r="AB43" i="1"/>
  <c r="AC43" i="1"/>
  <c r="AD43" i="1"/>
  <c r="AB44" i="1"/>
  <c r="AC44" i="1"/>
  <c r="AD44" i="1"/>
  <c r="AB45" i="1"/>
  <c r="AC45" i="1"/>
  <c r="AD45" i="1"/>
  <c r="AB46" i="1"/>
  <c r="AC46" i="1"/>
  <c r="AD46" i="1"/>
  <c r="AB47" i="1"/>
  <c r="AC47" i="1"/>
  <c r="AD47" i="1"/>
  <c r="AB48" i="1"/>
  <c r="AC48" i="1"/>
  <c r="AD48" i="1"/>
  <c r="AB49" i="1"/>
  <c r="AC49" i="1"/>
  <c r="AD49" i="1"/>
  <c r="AB50" i="1"/>
  <c r="AC50" i="1"/>
  <c r="AD50" i="1"/>
  <c r="AB51" i="1"/>
  <c r="AC51" i="1"/>
  <c r="AD51" i="1"/>
  <c r="AB52" i="1"/>
  <c r="AC52" i="1"/>
  <c r="AD52" i="1"/>
  <c r="AB53" i="1"/>
  <c r="AC53" i="1"/>
  <c r="AD53" i="1"/>
  <c r="AB54" i="1"/>
  <c r="AC54" i="1"/>
  <c r="AD54" i="1"/>
  <c r="AB55" i="1"/>
  <c r="AC55" i="1"/>
  <c r="AD55" i="1"/>
  <c r="AB56" i="1"/>
  <c r="AC56" i="1"/>
  <c r="AD56" i="1"/>
  <c r="AB57" i="1"/>
  <c r="AC57" i="1"/>
  <c r="AD57" i="1"/>
  <c r="AB58" i="1"/>
  <c r="AC58" i="1"/>
  <c r="AD58" i="1"/>
  <c r="AC60" i="1"/>
  <c r="AC61" i="1"/>
  <c r="AB62" i="1"/>
  <c r="AC62" i="1"/>
  <c r="AD62" i="1"/>
  <c r="AB63" i="1"/>
  <c r="AC63" i="1"/>
  <c r="AD63" i="1"/>
  <c r="AB64" i="1"/>
  <c r="AC64" i="1"/>
  <c r="AC35" i="1"/>
  <c r="AB35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B23" i="1"/>
  <c r="AC23" i="1"/>
  <c r="AD23" i="1"/>
  <c r="AB24" i="1"/>
  <c r="AC24" i="1"/>
  <c r="AD24" i="1"/>
  <c r="AB25" i="1"/>
  <c r="AC25" i="1"/>
  <c r="AD25" i="1"/>
  <c r="AB26" i="1"/>
  <c r="AC26" i="1"/>
  <c r="AD26" i="1"/>
  <c r="AB27" i="1"/>
  <c r="AC27" i="1"/>
  <c r="AD27" i="1"/>
  <c r="AB28" i="1"/>
  <c r="AC28" i="1"/>
  <c r="AD28" i="1"/>
  <c r="AB29" i="1"/>
  <c r="AC29" i="1"/>
  <c r="AD29" i="1"/>
  <c r="AB30" i="1"/>
  <c r="AC30" i="1"/>
  <c r="AD30" i="1"/>
  <c r="AB31" i="1"/>
  <c r="AC31" i="1"/>
  <c r="AD31" i="1"/>
  <c r="AB32" i="1"/>
  <c r="AC32" i="1"/>
  <c r="AD32" i="1"/>
  <c r="AB33" i="1"/>
  <c r="AC33" i="1"/>
  <c r="AD33" i="1"/>
  <c r="F58" i="1"/>
  <c r="F57" i="1"/>
  <c r="F55" i="1"/>
  <c r="F54" i="1"/>
  <c r="F63" i="1"/>
  <c r="F52" i="1"/>
  <c r="F51" i="1"/>
  <c r="F50" i="1"/>
  <c r="F49" i="1"/>
  <c r="F48" i="1"/>
  <c r="F46" i="1"/>
  <c r="F45" i="1"/>
  <c r="F44" i="1"/>
  <c r="F43" i="1"/>
  <c r="Y61" i="1"/>
  <c r="Y60" i="1" s="1"/>
  <c r="Z54" i="1"/>
  <c r="Y53" i="1"/>
  <c r="Z45" i="1"/>
  <c r="Z44" i="1"/>
  <c r="Z43" i="1"/>
  <c r="Y42" i="1"/>
  <c r="U61" i="1"/>
  <c r="U60" i="1"/>
  <c r="V54" i="1"/>
  <c r="U53" i="1"/>
  <c r="V45" i="1"/>
  <c r="V44" i="1"/>
  <c r="V43" i="1"/>
  <c r="U42" i="1"/>
  <c r="Q61" i="1"/>
  <c r="Q60" i="1"/>
  <c r="R54" i="1"/>
  <c r="Q53" i="1"/>
  <c r="R45" i="1"/>
  <c r="R44" i="1"/>
  <c r="R43" i="1"/>
  <c r="Q42" i="1"/>
  <c r="Q41" i="1"/>
  <c r="M61" i="1"/>
  <c r="M60" i="1"/>
  <c r="N54" i="1"/>
  <c r="M53" i="1"/>
  <c r="N45" i="1"/>
  <c r="N44" i="1"/>
  <c r="N43" i="1"/>
  <c r="M42" i="1"/>
  <c r="M41" i="1"/>
  <c r="I61" i="1"/>
  <c r="I60" i="1" s="1"/>
  <c r="I53" i="1"/>
  <c r="I42" i="1"/>
  <c r="I41" i="1" s="1"/>
  <c r="J54" i="1"/>
  <c r="Z33" i="1"/>
  <c r="Z32" i="1"/>
  <c r="Y29" i="1"/>
  <c r="Y28" i="1"/>
  <c r="Y25" i="1"/>
  <c r="Y22" i="1"/>
  <c r="Y19" i="1"/>
  <c r="Y16" i="1"/>
  <c r="Z15" i="1"/>
  <c r="Z11" i="1"/>
  <c r="Y9" i="1"/>
  <c r="Y8" i="1"/>
  <c r="V33" i="1"/>
  <c r="V32" i="1"/>
  <c r="U29" i="1"/>
  <c r="U28" i="1" s="1"/>
  <c r="U25" i="1"/>
  <c r="U22" i="1"/>
  <c r="U19" i="1"/>
  <c r="U16" i="1"/>
  <c r="V15" i="1"/>
  <c r="V11" i="1"/>
  <c r="U9" i="1"/>
  <c r="U8" i="1" s="1"/>
  <c r="R33" i="1"/>
  <c r="R32" i="1"/>
  <c r="Q29" i="1"/>
  <c r="Q25" i="1"/>
  <c r="Q22" i="1"/>
  <c r="Q19" i="1"/>
  <c r="Q16" i="1"/>
  <c r="R15" i="1"/>
  <c r="R11" i="1"/>
  <c r="Q9" i="1"/>
  <c r="N33" i="1"/>
  <c r="N32" i="1"/>
  <c r="M29" i="1"/>
  <c r="M28" i="1" s="1"/>
  <c r="M25" i="1"/>
  <c r="M22" i="1"/>
  <c r="M19" i="1"/>
  <c r="M16" i="1"/>
  <c r="N15" i="1"/>
  <c r="N11" i="1"/>
  <c r="M9" i="1"/>
  <c r="M8" i="1" s="1"/>
  <c r="I29" i="1"/>
  <c r="I25" i="1"/>
  <c r="I22" i="1"/>
  <c r="I19" i="1"/>
  <c r="I16" i="1"/>
  <c r="I9" i="1"/>
  <c r="I8" i="1" s="1"/>
  <c r="J33" i="1"/>
  <c r="J32" i="1"/>
  <c r="J15" i="1"/>
  <c r="J11" i="1"/>
  <c r="M18" i="1" l="1"/>
  <c r="U18" i="1"/>
  <c r="U41" i="1"/>
  <c r="Y41" i="1"/>
  <c r="I66" i="1"/>
  <c r="U66" i="1"/>
  <c r="Q66" i="1"/>
  <c r="M66" i="1"/>
  <c r="I28" i="1"/>
  <c r="Y18" i="1"/>
  <c r="U7" i="1"/>
  <c r="Q8" i="1"/>
  <c r="Q18" i="1"/>
  <c r="Q28" i="1"/>
  <c r="M7" i="1"/>
  <c r="I18" i="1"/>
  <c r="I7" i="1" l="1"/>
  <c r="I35" i="1" s="1"/>
  <c r="Y66" i="1"/>
  <c r="Y7" i="1"/>
  <c r="U35" i="1"/>
  <c r="Q7" i="1"/>
  <c r="M35" i="1"/>
  <c r="Y35" i="1" l="1"/>
  <c r="Q35" i="1"/>
  <c r="C47" i="1" l="1"/>
  <c r="S16" i="1"/>
  <c r="S8" i="1" s="1"/>
  <c r="S19" i="1"/>
  <c r="S22" i="1"/>
  <c r="S25" i="1"/>
  <c r="S29" i="1"/>
  <c r="S28" i="1" s="1"/>
  <c r="S47" i="1"/>
  <c r="S42" i="1" s="1"/>
  <c r="S56" i="1"/>
  <c r="S53" i="1" s="1"/>
  <c r="S61" i="1"/>
  <c r="S60" i="1" s="1"/>
  <c r="P61" i="1"/>
  <c r="P56" i="1"/>
  <c r="P47" i="1"/>
  <c r="R47" i="1" s="1"/>
  <c r="H9" i="1"/>
  <c r="J9" i="1" s="1"/>
  <c r="G9" i="1"/>
  <c r="H43" i="1"/>
  <c r="J43" i="1" s="1"/>
  <c r="H44" i="1"/>
  <c r="J44" i="1" s="1"/>
  <c r="H45" i="1"/>
  <c r="J45" i="1" s="1"/>
  <c r="P53" i="1" l="1"/>
  <c r="R53" i="1" s="1"/>
  <c r="R56" i="1"/>
  <c r="P60" i="1"/>
  <c r="R60" i="1" s="1"/>
  <c r="R61" i="1"/>
  <c r="P42" i="1"/>
  <c r="R42" i="1" s="1"/>
  <c r="S18" i="1"/>
  <c r="S7" i="1" s="1"/>
  <c r="S35" i="1" s="1"/>
  <c r="S41" i="1"/>
  <c r="S66" i="1" s="1"/>
  <c r="P41" i="1"/>
  <c r="E61" i="1"/>
  <c r="E60" i="1" s="1"/>
  <c r="E53" i="1"/>
  <c r="F47" i="1"/>
  <c r="F42" i="1" s="1"/>
  <c r="E47" i="1"/>
  <c r="E42" i="1" s="1"/>
  <c r="H16" i="1"/>
  <c r="H19" i="1"/>
  <c r="J19" i="1" s="1"/>
  <c r="H22" i="1"/>
  <c r="J22" i="1" s="1"/>
  <c r="H25" i="1"/>
  <c r="J25" i="1" s="1"/>
  <c r="H29" i="1"/>
  <c r="H47" i="1"/>
  <c r="J47" i="1" s="1"/>
  <c r="H56" i="1"/>
  <c r="H61" i="1"/>
  <c r="E25" i="1"/>
  <c r="E19" i="1"/>
  <c r="E16" i="1"/>
  <c r="E12" i="1"/>
  <c r="E9" i="1"/>
  <c r="E29" i="1"/>
  <c r="E28" i="1" s="1"/>
  <c r="F32" i="1"/>
  <c r="F31" i="1"/>
  <c r="F26" i="1"/>
  <c r="F25" i="1" s="1"/>
  <c r="F24" i="1"/>
  <c r="F23" i="1"/>
  <c r="F21" i="1"/>
  <c r="F20" i="1"/>
  <c r="F17" i="1"/>
  <c r="F16" i="1" s="1"/>
  <c r="F15" i="1"/>
  <c r="F14" i="1"/>
  <c r="F13" i="1"/>
  <c r="F11" i="1"/>
  <c r="F10" i="1"/>
  <c r="D25" i="1"/>
  <c r="H53" i="1" l="1"/>
  <c r="J53" i="1" s="1"/>
  <c r="J56" i="1"/>
  <c r="P66" i="1"/>
  <c r="R66" i="1" s="1"/>
  <c r="R41" i="1"/>
  <c r="H28" i="1"/>
  <c r="J28" i="1" s="1"/>
  <c r="J29" i="1"/>
  <c r="H8" i="1"/>
  <c r="J8" i="1" s="1"/>
  <c r="J16" i="1"/>
  <c r="H60" i="1"/>
  <c r="J60" i="1" s="1"/>
  <c r="J61" i="1"/>
  <c r="E41" i="1"/>
  <c r="E66" i="1" s="1"/>
  <c r="H42" i="1"/>
  <c r="H18" i="1"/>
  <c r="J18" i="1" s="1"/>
  <c r="F12" i="1"/>
  <c r="F19" i="1"/>
  <c r="E18" i="1"/>
  <c r="F29" i="1"/>
  <c r="F28" i="1" s="1"/>
  <c r="E8" i="1"/>
  <c r="F9" i="1"/>
  <c r="F22" i="1"/>
  <c r="AA63" i="1"/>
  <c r="AA62" i="1"/>
  <c r="X61" i="1"/>
  <c r="W61" i="1"/>
  <c r="W60" i="1" s="1"/>
  <c r="T61" i="1"/>
  <c r="O61" i="1"/>
  <c r="O60" i="1" s="1"/>
  <c r="L61" i="1"/>
  <c r="K61" i="1"/>
  <c r="K60" i="1" s="1"/>
  <c r="G61" i="1"/>
  <c r="G60" i="1" s="1"/>
  <c r="AA58" i="1"/>
  <c r="AA57" i="1"/>
  <c r="X56" i="1"/>
  <c r="W56" i="1"/>
  <c r="W53" i="1" s="1"/>
  <c r="T56" i="1"/>
  <c r="O56" i="1"/>
  <c r="O53" i="1" s="1"/>
  <c r="L56" i="1"/>
  <c r="K56" i="1"/>
  <c r="K53" i="1" s="1"/>
  <c r="G56" i="1"/>
  <c r="G53" i="1" s="1"/>
  <c r="D56" i="1"/>
  <c r="C56" i="1"/>
  <c r="AA55" i="1"/>
  <c r="AA54" i="1"/>
  <c r="AA52" i="1"/>
  <c r="AA51" i="1"/>
  <c r="AA50" i="1"/>
  <c r="AA49" i="1"/>
  <c r="AA48" i="1"/>
  <c r="X47" i="1"/>
  <c r="W47" i="1"/>
  <c r="W42" i="1" s="1"/>
  <c r="T47" i="1"/>
  <c r="O47" i="1"/>
  <c r="O42" i="1" s="1"/>
  <c r="L47" i="1"/>
  <c r="K47" i="1"/>
  <c r="K42" i="1" s="1"/>
  <c r="G47" i="1"/>
  <c r="G42" i="1" s="1"/>
  <c r="C42" i="1"/>
  <c r="AA46" i="1"/>
  <c r="AA45" i="1"/>
  <c r="AA44" i="1"/>
  <c r="AA43" i="1"/>
  <c r="F64" i="1"/>
  <c r="AA33" i="1"/>
  <c r="AA64" i="1" s="1"/>
  <c r="AA32" i="1"/>
  <c r="AA31" i="1"/>
  <c r="AA30" i="1"/>
  <c r="X29" i="1"/>
  <c r="W29" i="1"/>
  <c r="W28" i="1" s="1"/>
  <c r="T29" i="1"/>
  <c r="P29" i="1"/>
  <c r="O29" i="1"/>
  <c r="O28" i="1" s="1"/>
  <c r="L29" i="1"/>
  <c r="K29" i="1"/>
  <c r="K28" i="1" s="1"/>
  <c r="G29" i="1"/>
  <c r="G28" i="1" s="1"/>
  <c r="D29" i="1"/>
  <c r="C29" i="1"/>
  <c r="C28" i="1" s="1"/>
  <c r="AA27" i="1"/>
  <c r="AA26" i="1"/>
  <c r="X25" i="1"/>
  <c r="Z25" i="1" s="1"/>
  <c r="W25" i="1"/>
  <c r="T25" i="1"/>
  <c r="V25" i="1" s="1"/>
  <c r="P25" i="1"/>
  <c r="R25" i="1" s="1"/>
  <c r="O25" i="1"/>
  <c r="L25" i="1"/>
  <c r="N25" i="1" s="1"/>
  <c r="K25" i="1"/>
  <c r="G25" i="1"/>
  <c r="C25" i="1"/>
  <c r="AA24" i="1"/>
  <c r="AA23" i="1"/>
  <c r="X22" i="1"/>
  <c r="Z22" i="1" s="1"/>
  <c r="W22" i="1"/>
  <c r="T22" i="1"/>
  <c r="V22" i="1" s="1"/>
  <c r="P22" i="1"/>
  <c r="R22" i="1" s="1"/>
  <c r="O22" i="1"/>
  <c r="L22" i="1"/>
  <c r="N22" i="1" s="1"/>
  <c r="K22" i="1"/>
  <c r="G22" i="1"/>
  <c r="D22" i="1"/>
  <c r="C22" i="1"/>
  <c r="AA21" i="1"/>
  <c r="AA20" i="1"/>
  <c r="X19" i="1"/>
  <c r="Z19" i="1" s="1"/>
  <c r="W19" i="1"/>
  <c r="T19" i="1"/>
  <c r="V19" i="1" s="1"/>
  <c r="P19" i="1"/>
  <c r="R19" i="1" s="1"/>
  <c r="O19" i="1"/>
  <c r="L19" i="1"/>
  <c r="N19" i="1" s="1"/>
  <c r="K19" i="1"/>
  <c r="G19" i="1"/>
  <c r="D19" i="1"/>
  <c r="C19" i="1"/>
  <c r="AA17" i="1"/>
  <c r="X16" i="1"/>
  <c r="Z16" i="1" s="1"/>
  <c r="W16" i="1"/>
  <c r="T16" i="1"/>
  <c r="V16" i="1" s="1"/>
  <c r="P16" i="1"/>
  <c r="R16" i="1" s="1"/>
  <c r="L16" i="1"/>
  <c r="N16" i="1" s="1"/>
  <c r="K16" i="1"/>
  <c r="G16" i="1"/>
  <c r="G8" i="1" s="1"/>
  <c r="D16" i="1"/>
  <c r="C16" i="1"/>
  <c r="AA15" i="1"/>
  <c r="AA14" i="1"/>
  <c r="AA13" i="1"/>
  <c r="D12" i="1"/>
  <c r="C12" i="1"/>
  <c r="AA12" i="1" s="1"/>
  <c r="AA11" i="1"/>
  <c r="AA10" i="1"/>
  <c r="X9" i="1"/>
  <c r="Z9" i="1" s="1"/>
  <c r="W9" i="1"/>
  <c r="T9" i="1"/>
  <c r="V9" i="1" s="1"/>
  <c r="P9" i="1"/>
  <c r="R9" i="1" s="1"/>
  <c r="O9" i="1"/>
  <c r="L9" i="1"/>
  <c r="N9" i="1" s="1"/>
  <c r="K9" i="1"/>
  <c r="D9" i="1"/>
  <c r="C9" i="1"/>
  <c r="F61" i="1" l="1"/>
  <c r="AD64" i="1"/>
  <c r="P28" i="1"/>
  <c r="R28" i="1" s="1"/>
  <c r="R29" i="1"/>
  <c r="T28" i="1"/>
  <c r="V28" i="1" s="1"/>
  <c r="V29" i="1"/>
  <c r="T42" i="1"/>
  <c r="V42" i="1" s="1"/>
  <c r="V47" i="1"/>
  <c r="L60" i="1"/>
  <c r="N60" i="1" s="1"/>
  <c r="N61" i="1"/>
  <c r="X60" i="1"/>
  <c r="Z60" i="1" s="1"/>
  <c r="Z61" i="1"/>
  <c r="T53" i="1"/>
  <c r="V53" i="1" s="1"/>
  <c r="V56" i="1"/>
  <c r="L28" i="1"/>
  <c r="N28" i="1" s="1"/>
  <c r="N29" i="1"/>
  <c r="L53" i="1"/>
  <c r="N53" i="1" s="1"/>
  <c r="N56" i="1"/>
  <c r="X53" i="1"/>
  <c r="Z53" i="1" s="1"/>
  <c r="Z56" i="1"/>
  <c r="X28" i="1"/>
  <c r="Z28" i="1" s="1"/>
  <c r="Z29" i="1"/>
  <c r="L42" i="1"/>
  <c r="N42" i="1" s="1"/>
  <c r="N47" i="1"/>
  <c r="X42" i="1"/>
  <c r="Z42" i="1" s="1"/>
  <c r="Z47" i="1"/>
  <c r="D53" i="1"/>
  <c r="F56" i="1"/>
  <c r="F53" i="1" s="1"/>
  <c r="F41" i="1" s="1"/>
  <c r="T60" i="1"/>
  <c r="V60" i="1" s="1"/>
  <c r="V61" i="1"/>
  <c r="H41" i="1"/>
  <c r="J42" i="1"/>
  <c r="H7" i="1"/>
  <c r="F8" i="1"/>
  <c r="W8" i="1"/>
  <c r="X8" i="1"/>
  <c r="Z8" i="1" s="1"/>
  <c r="C18" i="1"/>
  <c r="E7" i="1"/>
  <c r="E35" i="1" s="1"/>
  <c r="F18" i="1"/>
  <c r="P8" i="1"/>
  <c r="R8" i="1" s="1"/>
  <c r="C8" i="1"/>
  <c r="K8" i="1"/>
  <c r="X41" i="1"/>
  <c r="AA9" i="1"/>
  <c r="L18" i="1"/>
  <c r="N18" i="1" s="1"/>
  <c r="L8" i="1"/>
  <c r="N8" i="1" s="1"/>
  <c r="T18" i="1"/>
  <c r="V18" i="1" s="1"/>
  <c r="K41" i="1"/>
  <c r="K66" i="1" s="1"/>
  <c r="T8" i="1"/>
  <c r="V8" i="1" s="1"/>
  <c r="T41" i="1"/>
  <c r="L41" i="1"/>
  <c r="AA56" i="1"/>
  <c r="G18" i="1"/>
  <c r="G7" i="1" s="1"/>
  <c r="G35" i="1" s="1"/>
  <c r="O18" i="1"/>
  <c r="W18" i="1"/>
  <c r="D8" i="1"/>
  <c r="D18" i="1"/>
  <c r="P18" i="1"/>
  <c r="R18" i="1" s="1"/>
  <c r="X18" i="1"/>
  <c r="Z18" i="1" s="1"/>
  <c r="AA25" i="1"/>
  <c r="D28" i="1"/>
  <c r="AA47" i="1"/>
  <c r="O8" i="1"/>
  <c r="AA16" i="1"/>
  <c r="K18" i="1"/>
  <c r="AA19" i="1"/>
  <c r="AA22" i="1"/>
  <c r="C53" i="1"/>
  <c r="AA53" i="1" s="1"/>
  <c r="G41" i="1"/>
  <c r="G66" i="1" s="1"/>
  <c r="O41" i="1"/>
  <c r="O66" i="1" s="1"/>
  <c r="W41" i="1"/>
  <c r="W66" i="1" s="1"/>
  <c r="AA28" i="1"/>
  <c r="D61" i="1"/>
  <c r="AB61" i="1" s="1"/>
  <c r="AA42" i="1"/>
  <c r="AA29" i="1"/>
  <c r="D47" i="1"/>
  <c r="C61" i="1"/>
  <c r="F60" i="1" l="1"/>
  <c r="AD60" i="1" s="1"/>
  <c r="AD61" i="1"/>
  <c r="L66" i="1"/>
  <c r="N66" i="1" s="1"/>
  <c r="N41" i="1"/>
  <c r="H35" i="1"/>
  <c r="J35" i="1" s="1"/>
  <c r="J7" i="1"/>
  <c r="T66" i="1"/>
  <c r="V66" i="1" s="1"/>
  <c r="V41" i="1"/>
  <c r="X66" i="1"/>
  <c r="Z66" i="1" s="1"/>
  <c r="Z41" i="1"/>
  <c r="H66" i="1"/>
  <c r="J66" i="1" s="1"/>
  <c r="J41" i="1"/>
  <c r="W7" i="1"/>
  <c r="W35" i="1" s="1"/>
  <c r="F7" i="1"/>
  <c r="F35" i="1" s="1"/>
  <c r="X7" i="1"/>
  <c r="C7" i="1"/>
  <c r="C35" i="1" s="1"/>
  <c r="AA8" i="1"/>
  <c r="K7" i="1"/>
  <c r="K35" i="1" s="1"/>
  <c r="L7" i="1"/>
  <c r="P7" i="1"/>
  <c r="D7" i="1"/>
  <c r="D35" i="1" s="1"/>
  <c r="T7" i="1"/>
  <c r="C41" i="1"/>
  <c r="AA41" i="1" s="1"/>
  <c r="AA18" i="1"/>
  <c r="O7" i="1"/>
  <c r="O35" i="1" s="1"/>
  <c r="D42" i="1"/>
  <c r="AA61" i="1"/>
  <c r="C60" i="1"/>
  <c r="D60" i="1"/>
  <c r="AB60" i="1" s="1"/>
  <c r="AB66" i="1" s="1"/>
  <c r="F66" i="1" l="1"/>
  <c r="T35" i="1"/>
  <c r="V35" i="1" s="1"/>
  <c r="V7" i="1"/>
  <c r="P35" i="1"/>
  <c r="R35" i="1" s="1"/>
  <c r="R7" i="1"/>
  <c r="L35" i="1"/>
  <c r="N35" i="1" s="1"/>
  <c r="N7" i="1"/>
  <c r="X35" i="1"/>
  <c r="Z35" i="1" s="1"/>
  <c r="Z7" i="1"/>
  <c r="AA35" i="1"/>
  <c r="AA7" i="1"/>
  <c r="AA60" i="1"/>
  <c r="AA66" i="1" s="1"/>
  <c r="C66" i="1"/>
  <c r="D41" i="1"/>
  <c r="D66" i="1" l="1"/>
  <c r="D68" i="1" s="1"/>
</calcChain>
</file>

<file path=xl/sharedStrings.xml><?xml version="1.0" encoding="utf-8"?>
<sst xmlns="http://schemas.openxmlformats.org/spreadsheetml/2006/main" count="173" uniqueCount="112">
  <si>
    <t>Nagykovácsi Nagyközség Önkormányzat 
2026. évi tervezett bevételi előirányzatai előirányzat-csoportonként, kiemelt előirányzatok szerint</t>
  </si>
  <si>
    <t>ezer forintban</t>
  </si>
  <si>
    <t>Bevételi előirányzatok megnevezése</t>
  </si>
  <si>
    <t>Rovat száma</t>
  </si>
  <si>
    <t>Önkormányzat</t>
  </si>
  <si>
    <t>Polgármesteri Hivatal</t>
  </si>
  <si>
    <t>Kispatak Óvoda</t>
  </si>
  <si>
    <t>Öregiskola</t>
  </si>
  <si>
    <t>Bölcsőde</t>
  </si>
  <si>
    <t>NATÜ</t>
  </si>
  <si>
    <t>ÖSSZESEN</t>
  </si>
  <si>
    <t>KÖLTSÉGVETÉSI BEVÉTELEK</t>
  </si>
  <si>
    <t>B1-B7</t>
  </si>
  <si>
    <t>I. Működési költségvetés összesen</t>
  </si>
  <si>
    <t>1. Működési célú támogatások államháztartáson belülről</t>
  </si>
  <si>
    <t>B1</t>
  </si>
  <si>
    <t>Önkormányzatok működési támogatásai</t>
  </si>
  <si>
    <t>B11</t>
  </si>
  <si>
    <t>Egyéb működési c.támogatások államháztartáson belülről</t>
  </si>
  <si>
    <t>B16</t>
  </si>
  <si>
    <t xml:space="preserve">2. Közhatalmi bevételek  </t>
  </si>
  <si>
    <t>B3</t>
  </si>
  <si>
    <t>Helyi adók</t>
  </si>
  <si>
    <t>B34,351,355</t>
  </si>
  <si>
    <t>Egyéb közhatalmi bevételek</t>
  </si>
  <si>
    <t>B36</t>
  </si>
  <si>
    <t>3. Működési bevételek</t>
  </si>
  <si>
    <t>B4</t>
  </si>
  <si>
    <t>4. Működési célú átvett pénzeszközök</t>
  </si>
  <si>
    <t>B6</t>
  </si>
  <si>
    <t>Ebből: egyéb működési célú átvett pénzeszközök</t>
  </si>
  <si>
    <t>B65</t>
  </si>
  <si>
    <t>II. Felhalmozási költségvetés  összesen</t>
  </si>
  <si>
    <t>1.Felhalmozási célú támogatások államháztartáson belülről</t>
  </si>
  <si>
    <t>B2</t>
  </si>
  <si>
    <t>Felhalmozási célú önkormányzati támogatások</t>
  </si>
  <si>
    <t>B21</t>
  </si>
  <si>
    <t>Egyéb felhalmozási c..támogatások államháztartáson belülről</t>
  </si>
  <si>
    <t>B25</t>
  </si>
  <si>
    <t>2. Felhalmozási bevételek</t>
  </si>
  <si>
    <t>B5</t>
  </si>
  <si>
    <t>Ingatlanok értékesítése</t>
  </si>
  <si>
    <t>B52</t>
  </si>
  <si>
    <t>Egyéb tárgyi eszközök értékesítése</t>
  </si>
  <si>
    <t>B53</t>
  </si>
  <si>
    <t>3. Felhalmozási célú átvett pénzeszközök</t>
  </si>
  <si>
    <t>B7</t>
  </si>
  <si>
    <t>Egyéb felhalmozási célú átvett pénzeszközök</t>
  </si>
  <si>
    <t>B75</t>
  </si>
  <si>
    <t>FINANSZÍROZÁSI BEVÉTELEK</t>
  </si>
  <si>
    <t>B8</t>
  </si>
  <si>
    <t>I. Belföldi finanszírozás bevételei</t>
  </si>
  <si>
    <t>B81</t>
  </si>
  <si>
    <t>1. Hitel-, kölcsönfelvétel pénzügyi vállalkozástól</t>
  </si>
  <si>
    <t>B811</t>
  </si>
  <si>
    <t>B812</t>
  </si>
  <si>
    <t>3. Maradvány igénybevétele</t>
  </si>
  <si>
    <t>B813</t>
  </si>
  <si>
    <t>4. Központi, irányítószervi támogatás</t>
  </si>
  <si>
    <t>B816</t>
  </si>
  <si>
    <t>TÁRGYÉVI BEVÉTELEK ÖSSZESEN:</t>
  </si>
  <si>
    <t>Kiadási előirányzatok megnevezése</t>
  </si>
  <si>
    <t xml:space="preserve">Rovat száma
</t>
  </si>
  <si>
    <t>KÖLTSÉGVETÉSI KIADÁSOK</t>
  </si>
  <si>
    <t>K1-K8</t>
  </si>
  <si>
    <t>1. Személyi juttatások</t>
  </si>
  <si>
    <t>K1</t>
  </si>
  <si>
    <t>2. Munkaadókat terhelő járulékok és szociális hozzájárulási adó</t>
  </si>
  <si>
    <t>K2</t>
  </si>
  <si>
    <t>3. Dologi  kiadások</t>
  </si>
  <si>
    <t>K3</t>
  </si>
  <si>
    <t>4. Ellátottak pénzbeli juttatásai</t>
  </si>
  <si>
    <t>K4</t>
  </si>
  <si>
    <t>5. Egyéb működési célú kiadások</t>
  </si>
  <si>
    <t>K5</t>
  </si>
  <si>
    <t>Ebből:  - előző évi elszámolásából származó kiadások</t>
  </si>
  <si>
    <t>K5021</t>
  </si>
  <si>
    <t xml:space="preserve">              - szolidaritási hozzájárulás</t>
  </si>
  <si>
    <t>K5022</t>
  </si>
  <si>
    <t xml:space="preserve">              - egyéb működési célú támogatások államháztartáson belülre</t>
  </si>
  <si>
    <t>K506</t>
  </si>
  <si>
    <t xml:space="preserve">              - egyéb működési célú támogatások államháztartáson kívülre</t>
  </si>
  <si>
    <t>K512</t>
  </si>
  <si>
    <t>Tartalékok</t>
  </si>
  <si>
    <t>K513</t>
  </si>
  <si>
    <t>II. Felhalmozási költségvetés összesen</t>
  </si>
  <si>
    <t>1. Beruházások</t>
  </si>
  <si>
    <t>K6</t>
  </si>
  <si>
    <t>2. Felújítások</t>
  </si>
  <si>
    <t>K7</t>
  </si>
  <si>
    <t>3. Egyéb felhalmozási célú kiadások</t>
  </si>
  <si>
    <t>K8</t>
  </si>
  <si>
    <t>Egyéb felhalmozási célú támogatások államháztartáson belülre</t>
  </si>
  <si>
    <t>K84</t>
  </si>
  <si>
    <t>Egyéb felhalmozási célú támogatások államháztartáson kívülre</t>
  </si>
  <si>
    <t>K89</t>
  </si>
  <si>
    <t>FINANSZÍROZÁSI KIADÁSOK</t>
  </si>
  <si>
    <t>K9</t>
  </si>
  <si>
    <t>I. Belföldi finanszírozás kiadásai</t>
  </si>
  <si>
    <t>K91</t>
  </si>
  <si>
    <t>1. Hitel-, kölcsöntörlesztés államháztartáson kívülre</t>
  </si>
  <si>
    <t>K911</t>
  </si>
  <si>
    <t>K912</t>
  </si>
  <si>
    <t>3. Központi, irányítószervi támogatás folyósítása</t>
  </si>
  <si>
    <t>K915</t>
  </si>
  <si>
    <t>TÁRGYÉVI  KIADÁSOK ÖSSZESEN:</t>
  </si>
  <si>
    <t xml:space="preserve">1. sz. módosítás </t>
  </si>
  <si>
    <t>Módosított előirányzat</t>
  </si>
  <si>
    <t>2026. évi eredeti előirányzat</t>
  </si>
  <si>
    <t>2025. évi tényadatok</t>
  </si>
  <si>
    <t>2. Államháztartáson belüli megelőlegezések visszafizetése</t>
  </si>
  <si>
    <t>2. Államháztartáson belüli megelőlegezések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</si>
</sst>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name val="Garamond"/>
      <family val="1"/>
      <charset val="238"/>
    </font>
    <font>
      <sz val="10"/>
      <name val="Garamond"/>
      <family val="1"/>
      <charset val="238"/>
    </font>
    <font>
      <i/>
      <sz val="12"/>
      <name val="Garamond"/>
      <family val="1"/>
      <charset val="238"/>
    </font>
    <font>
      <b/>
      <sz val="13"/>
      <name val="Garamond"/>
      <family val="1"/>
      <charset val="238"/>
    </font>
    <font>
      <sz val="11"/>
      <color indexed="8"/>
      <name val="Calibri"/>
      <family val="2"/>
      <charset val="238"/>
    </font>
    <font>
      <b/>
      <sz val="10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0"/>
      <name val="Garamond"/>
      <family val="1"/>
      <charset val="238"/>
    </font>
    <font>
      <sz val="11"/>
      <color rgb="FFFF0000"/>
      <name val="Aptos Narrow"/>
      <family val="2"/>
      <charset val="238"/>
      <scheme val="minor"/>
    </font>
    <font>
      <sz val="10"/>
      <color rgb="FFFF0000"/>
      <name val="Garamond"/>
      <family val="1"/>
      <charset val="238"/>
    </font>
    <font>
      <i/>
      <sz val="12"/>
      <color rgb="FFFF0000"/>
      <name val="Garamond"/>
      <family val="1"/>
      <charset val="238"/>
    </font>
    <font>
      <sz val="10"/>
      <color rgb="FFFF0000"/>
      <name val="Arial"/>
      <family val="2"/>
      <charset val="238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13" xfId="2" applyFont="1" applyBorder="1"/>
    <xf numFmtId="0" fontId="7" fillId="0" borderId="14" xfId="2" applyFont="1" applyBorder="1" applyAlignment="1">
      <alignment horizontal="center"/>
    </xf>
    <xf numFmtId="3" fontId="5" fillId="0" borderId="4" xfId="0" applyNumberFormat="1" applyFont="1" applyBorder="1"/>
    <xf numFmtId="0" fontId="8" fillId="0" borderId="16" xfId="2" applyFont="1" applyBorder="1" applyAlignment="1">
      <alignment horizontal="left" indent="1"/>
    </xf>
    <xf numFmtId="0" fontId="7" fillId="0" borderId="17" xfId="2" applyFont="1" applyBorder="1" applyAlignment="1">
      <alignment horizontal="center"/>
    </xf>
    <xf numFmtId="3" fontId="8" fillId="0" borderId="21" xfId="0" applyNumberFormat="1" applyFont="1" applyBorder="1"/>
    <xf numFmtId="3" fontId="8" fillId="0" borderId="22" xfId="0" applyNumberFormat="1" applyFont="1" applyBorder="1"/>
    <xf numFmtId="3" fontId="5" fillId="0" borderId="21" xfId="0" applyNumberFormat="1" applyFont="1" applyBorder="1"/>
    <xf numFmtId="0" fontId="9" fillId="0" borderId="16" xfId="2" applyFont="1" applyBorder="1" applyAlignment="1">
      <alignment horizontal="left" vertical="center" wrapText="1" indent="3"/>
    </xf>
    <xf numFmtId="0" fontId="3" fillId="0" borderId="17" xfId="2" applyFont="1" applyBorder="1" applyAlignment="1">
      <alignment horizontal="center" vertical="center" wrapText="1"/>
    </xf>
    <xf numFmtId="3" fontId="9" fillId="0" borderId="19" xfId="0" applyNumberFormat="1" applyFont="1" applyBorder="1"/>
    <xf numFmtId="3" fontId="9" fillId="0" borderId="21" xfId="0" applyNumberFormat="1" applyFont="1" applyBorder="1"/>
    <xf numFmtId="3" fontId="9" fillId="0" borderId="22" xfId="0" applyNumberFormat="1" applyFont="1" applyBorder="1"/>
    <xf numFmtId="0" fontId="3" fillId="0" borderId="16" xfId="2" applyFont="1" applyBorder="1" applyAlignment="1">
      <alignment horizontal="left" indent="4"/>
    </xf>
    <xf numFmtId="0" fontId="3" fillId="0" borderId="17" xfId="2" applyFont="1" applyBorder="1" applyAlignment="1">
      <alignment horizontal="center"/>
    </xf>
    <xf numFmtId="3" fontId="3" fillId="0" borderId="21" xfId="0" applyNumberFormat="1" applyFont="1" applyBorder="1"/>
    <xf numFmtId="0" fontId="9" fillId="0" borderId="16" xfId="2" applyFont="1" applyBorder="1" applyAlignment="1">
      <alignment horizontal="left" vertical="center" indent="3"/>
    </xf>
    <xf numFmtId="0" fontId="3" fillId="0" borderId="17" xfId="2" applyFont="1" applyBorder="1" applyAlignment="1">
      <alignment horizontal="center" vertical="center"/>
    </xf>
    <xf numFmtId="0" fontId="3" fillId="0" borderId="20" xfId="2" applyFont="1" applyBorder="1" applyAlignment="1">
      <alignment horizontal="left" indent="4"/>
    </xf>
    <xf numFmtId="0" fontId="3" fillId="0" borderId="16" xfId="2" applyFont="1" applyBorder="1" applyAlignment="1">
      <alignment horizontal="left" vertical="center" indent="5"/>
    </xf>
    <xf numFmtId="0" fontId="9" fillId="0" borderId="16" xfId="2" applyFont="1" applyBorder="1" applyAlignment="1">
      <alignment horizontal="left" vertical="center" indent="5"/>
    </xf>
    <xf numFmtId="0" fontId="9" fillId="0" borderId="16" xfId="2" applyFont="1" applyBorder="1" applyAlignment="1">
      <alignment horizontal="left" indent="2"/>
    </xf>
    <xf numFmtId="0" fontId="5" fillId="0" borderId="16" xfId="2" applyFont="1" applyBorder="1"/>
    <xf numFmtId="0" fontId="9" fillId="0" borderId="11" xfId="2" applyFont="1" applyBorder="1" applyAlignment="1">
      <alignment horizontal="left" indent="4"/>
    </xf>
    <xf numFmtId="0" fontId="3" fillId="0" borderId="24" xfId="2" applyFont="1" applyBorder="1" applyAlignment="1">
      <alignment horizontal="center"/>
    </xf>
    <xf numFmtId="10" fontId="9" fillId="0" borderId="26" xfId="1" applyNumberFormat="1" applyFont="1" applyBorder="1"/>
    <xf numFmtId="10" fontId="9" fillId="0" borderId="12" xfId="1" applyNumberFormat="1" applyFont="1" applyBorder="1"/>
    <xf numFmtId="3" fontId="5" fillId="0" borderId="29" xfId="2" applyNumberFormat="1" applyFont="1" applyBorder="1"/>
    <xf numFmtId="3" fontId="7" fillId="0" borderId="30" xfId="2" applyNumberFormat="1" applyFont="1" applyBorder="1" applyAlignment="1">
      <alignment horizontal="center"/>
    </xf>
    <xf numFmtId="3" fontId="5" fillId="0" borderId="33" xfId="0" applyNumberFormat="1" applyFont="1" applyBorder="1"/>
    <xf numFmtId="3" fontId="5" fillId="0" borderId="29" xfId="0" applyNumberFormat="1" applyFont="1" applyBorder="1"/>
    <xf numFmtId="0" fontId="5" fillId="0" borderId="3" xfId="2" applyFont="1" applyBorder="1"/>
    <xf numFmtId="0" fontId="7" fillId="0" borderId="34" xfId="2" applyFont="1" applyBorder="1" applyAlignment="1">
      <alignment horizontal="center"/>
    </xf>
    <xf numFmtId="3" fontId="5" fillId="0" borderId="34" xfId="0" applyNumberFormat="1" applyFont="1" applyBorder="1"/>
    <xf numFmtId="0" fontId="8" fillId="0" borderId="20" xfId="2" applyFont="1" applyBorder="1" applyAlignment="1">
      <alignment horizontal="left" indent="1"/>
    </xf>
    <xf numFmtId="0" fontId="7" fillId="0" borderId="22" xfId="2" applyFont="1" applyBorder="1" applyAlignment="1">
      <alignment horizontal="center"/>
    </xf>
    <xf numFmtId="0" fontId="9" fillId="0" borderId="20" xfId="2" applyFont="1" applyBorder="1" applyAlignment="1">
      <alignment horizontal="left" indent="2"/>
    </xf>
    <xf numFmtId="0" fontId="3" fillId="0" borderId="22" xfId="2" applyFont="1" applyBorder="1" applyAlignment="1">
      <alignment horizontal="center"/>
    </xf>
    <xf numFmtId="3" fontId="10" fillId="0" borderId="19" xfId="0" applyNumberFormat="1" applyFont="1" applyBorder="1"/>
    <xf numFmtId="3" fontId="10" fillId="0" borderId="21" xfId="0" applyNumberFormat="1" applyFont="1" applyBorder="1"/>
    <xf numFmtId="0" fontId="9" fillId="0" borderId="20" xfId="2" applyFont="1" applyBorder="1" applyAlignment="1">
      <alignment horizontal="left" indent="4"/>
    </xf>
    <xf numFmtId="0" fontId="5" fillId="0" borderId="20" xfId="2" applyFont="1" applyBorder="1"/>
    <xf numFmtId="0" fontId="9" fillId="0" borderId="27" xfId="2" applyFont="1" applyBorder="1" applyAlignment="1">
      <alignment horizontal="left" indent="2"/>
    </xf>
    <xf numFmtId="0" fontId="9" fillId="0" borderId="35" xfId="2" applyFont="1" applyBorder="1" applyAlignment="1">
      <alignment horizontal="center"/>
    </xf>
    <xf numFmtId="3" fontId="9" fillId="0" borderId="12" xfId="0" applyNumberFormat="1" applyFont="1" applyBorder="1"/>
    <xf numFmtId="3" fontId="5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/>
    <xf numFmtId="3" fontId="5" fillId="0" borderId="37" xfId="0" applyNumberFormat="1" applyFont="1" applyBorder="1"/>
    <xf numFmtId="3" fontId="10" fillId="0" borderId="23" xfId="0" applyNumberFormat="1" applyFont="1" applyBorder="1"/>
    <xf numFmtId="3" fontId="5" fillId="0" borderId="38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left" vertical="center" wrapText="1" indent="3"/>
    </xf>
    <xf numFmtId="0" fontId="3" fillId="0" borderId="17" xfId="2" applyFont="1" applyFill="1" applyBorder="1" applyAlignment="1">
      <alignment horizontal="center" vertical="center" wrapText="1"/>
    </xf>
    <xf numFmtId="3" fontId="9" fillId="0" borderId="19" xfId="0" applyNumberFormat="1" applyFont="1" applyFill="1" applyBorder="1"/>
    <xf numFmtId="0" fontId="0" fillId="0" borderId="0" xfId="0" applyFill="1"/>
    <xf numFmtId="3" fontId="5" fillId="0" borderId="31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/>
    <xf numFmtId="3" fontId="5" fillId="0" borderId="18" xfId="0" applyNumberFormat="1" applyFont="1" applyBorder="1"/>
    <xf numFmtId="3" fontId="8" fillId="0" borderId="18" xfId="0" applyNumberFormat="1" applyFont="1" applyBorder="1"/>
    <xf numFmtId="3" fontId="9" fillId="0" borderId="18" xfId="0" applyNumberFormat="1" applyFont="1" applyBorder="1"/>
    <xf numFmtId="3" fontId="10" fillId="0" borderId="18" xfId="0" applyNumberFormat="1" applyFont="1" applyBorder="1"/>
    <xf numFmtId="3" fontId="4" fillId="0" borderId="18" xfId="0" applyNumberFormat="1" applyFont="1" applyBorder="1"/>
    <xf numFmtId="3" fontId="3" fillId="0" borderId="18" xfId="0" applyNumberFormat="1" applyFont="1" applyBorder="1"/>
    <xf numFmtId="3" fontId="5" fillId="0" borderId="15" xfId="0" applyNumberFormat="1" applyFont="1" applyBorder="1"/>
    <xf numFmtId="3" fontId="4" fillId="0" borderId="21" xfId="0" applyNumberFormat="1" applyFont="1" applyBorder="1"/>
    <xf numFmtId="3" fontId="9" fillId="0" borderId="25" xfId="0" applyNumberFormat="1" applyFont="1" applyBorder="1"/>
    <xf numFmtId="3" fontId="10" fillId="0" borderId="18" xfId="0" applyNumberFormat="1" applyFont="1" applyFill="1" applyBorder="1"/>
    <xf numFmtId="3" fontId="10" fillId="0" borderId="21" xfId="0" applyNumberFormat="1" applyFont="1" applyFill="1" applyBorder="1"/>
    <xf numFmtId="3" fontId="4" fillId="0" borderId="18" xfId="0" applyNumberFormat="1" applyFont="1" applyFill="1" applyBorder="1"/>
    <xf numFmtId="3" fontId="4" fillId="0" borderId="21" xfId="0" applyNumberFormat="1" applyFont="1" applyFill="1" applyBorder="1"/>
    <xf numFmtId="3" fontId="8" fillId="0" borderId="18" xfId="0" applyNumberFormat="1" applyFont="1" applyFill="1" applyBorder="1"/>
    <xf numFmtId="3" fontId="9" fillId="0" borderId="18" xfId="0" applyNumberFormat="1" applyFont="1" applyFill="1" applyBorder="1"/>
    <xf numFmtId="3" fontId="9" fillId="0" borderId="21" xfId="0" applyNumberFormat="1" applyFont="1" applyFill="1" applyBorder="1"/>
    <xf numFmtId="3" fontId="3" fillId="0" borderId="18" xfId="0" applyNumberFormat="1" applyFont="1" applyFill="1" applyBorder="1"/>
    <xf numFmtId="3" fontId="3" fillId="0" borderId="21" xfId="0" applyNumberFormat="1" applyFont="1" applyFill="1" applyBorder="1"/>
    <xf numFmtId="3" fontId="5" fillId="0" borderId="18" xfId="0" applyNumberFormat="1" applyFont="1" applyFill="1" applyBorder="1"/>
    <xf numFmtId="3" fontId="5" fillId="0" borderId="30" xfId="2" applyNumberFormat="1" applyFont="1" applyBorder="1" applyAlignment="1">
      <alignment horizontal="center"/>
    </xf>
    <xf numFmtId="3" fontId="9" fillId="0" borderId="41" xfId="0" applyNumberFormat="1" applyFont="1" applyBorder="1"/>
    <xf numFmtId="3" fontId="9" fillId="0" borderId="28" xfId="0" applyNumberFormat="1" applyFont="1" applyBorder="1"/>
    <xf numFmtId="10" fontId="9" fillId="0" borderId="36" xfId="1" applyNumberFormat="1" applyFont="1" applyBorder="1"/>
    <xf numFmtId="3" fontId="5" fillId="0" borderId="3" xfId="0" applyNumberFormat="1" applyFont="1" applyBorder="1"/>
    <xf numFmtId="3" fontId="8" fillId="0" borderId="20" xfId="0" applyNumberFormat="1" applyFont="1" applyBorder="1"/>
    <xf numFmtId="3" fontId="9" fillId="0" borderId="20" xfId="0" applyNumberFormat="1" applyFont="1" applyBorder="1"/>
    <xf numFmtId="3" fontId="3" fillId="0" borderId="20" xfId="0" applyNumberFormat="1" applyFont="1" applyBorder="1"/>
    <xf numFmtId="3" fontId="9" fillId="0" borderId="20" xfId="0" applyNumberFormat="1" applyFont="1" applyFill="1" applyBorder="1"/>
    <xf numFmtId="10" fontId="9" fillId="0" borderId="27" xfId="1" applyNumberFormat="1" applyFont="1" applyBorder="1"/>
    <xf numFmtId="10" fontId="9" fillId="0" borderId="25" xfId="1" applyNumberFormat="1" applyFont="1" applyBorder="1"/>
    <xf numFmtId="3" fontId="5" fillId="0" borderId="32" xfId="0" applyNumberFormat="1" applyFont="1" applyBorder="1"/>
    <xf numFmtId="3" fontId="10" fillId="0" borderId="20" xfId="0" applyNumberFormat="1" applyFont="1" applyBorder="1"/>
    <xf numFmtId="3" fontId="4" fillId="0" borderId="20" xfId="0" applyNumberFormat="1" applyFont="1" applyBorder="1"/>
    <xf numFmtId="3" fontId="5" fillId="0" borderId="20" xfId="0" applyNumberFormat="1" applyFont="1" applyBorder="1"/>
    <xf numFmtId="3" fontId="9" fillId="0" borderId="1" xfId="0" applyNumberFormat="1" applyFont="1" applyBorder="1"/>
    <xf numFmtId="3" fontId="5" fillId="0" borderId="11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3" fontId="12" fillId="0" borderId="0" xfId="0" applyNumberFormat="1" applyFont="1"/>
    <xf numFmtId="3" fontId="9" fillId="0" borderId="22" xfId="0" applyNumberFormat="1" applyFont="1" applyFill="1" applyBorder="1"/>
    <xf numFmtId="3" fontId="10" fillId="0" borderId="22" xfId="0" applyNumberFormat="1" applyFont="1" applyFill="1" applyBorder="1"/>
    <xf numFmtId="3" fontId="4" fillId="0" borderId="22" xfId="0" applyNumberFormat="1" applyFont="1" applyFill="1" applyBorder="1"/>
    <xf numFmtId="3" fontId="8" fillId="0" borderId="22" xfId="0" applyNumberFormat="1" applyFont="1" applyFill="1" applyBorder="1"/>
    <xf numFmtId="3" fontId="3" fillId="0" borderId="22" xfId="0" applyNumberFormat="1" applyFont="1" applyFill="1" applyBorder="1"/>
    <xf numFmtId="3" fontId="9" fillId="0" borderId="39" xfId="0" applyNumberFormat="1" applyFont="1" applyBorder="1"/>
    <xf numFmtId="3" fontId="5" fillId="0" borderId="40" xfId="0" applyNumberFormat="1" applyFont="1" applyBorder="1" applyAlignment="1">
      <alignment horizontal="center" vertical="center" wrapText="1"/>
    </xf>
    <xf numFmtId="3" fontId="9" fillId="0" borderId="27" xfId="0" applyNumberFormat="1" applyFont="1" applyBorder="1"/>
    <xf numFmtId="3" fontId="5" fillId="0" borderId="9" xfId="0" applyNumberFormat="1" applyFont="1" applyBorder="1"/>
    <xf numFmtId="0" fontId="10" fillId="0" borderId="17" xfId="2" applyFont="1" applyBorder="1" applyAlignment="1">
      <alignment horizontal="center"/>
    </xf>
    <xf numFmtId="0" fontId="10" fillId="0" borderId="17" xfId="2" applyFont="1" applyBorder="1" applyAlignment="1">
      <alignment horizontal="center" vertical="center"/>
    </xf>
    <xf numFmtId="0" fontId="15" fillId="0" borderId="0" xfId="0" applyFont="1"/>
    <xf numFmtId="3" fontId="5" fillId="0" borderId="8" xfId="0" applyNumberFormat="1" applyFont="1" applyBorder="1" applyAlignment="1">
      <alignment horizontal="center" vertical="center" wrapText="1"/>
    </xf>
    <xf numFmtId="3" fontId="0" fillId="0" borderId="0" xfId="0" applyNumberFormat="1"/>
  </cellXfs>
  <cellStyles count="3">
    <cellStyle name="Normál" xfId="0" builtinId="0"/>
    <cellStyle name="Normál_Munka1" xfId="2" xr:uid="{AD1326F6-D12E-4CD8-BE15-2753018F9E13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C323-853A-4AAD-8278-55CAB55ADACB}">
  <dimension ref="A2:AE68"/>
  <sheetViews>
    <sheetView tabSelected="1" topLeftCell="K32" workbookViewId="0">
      <selection activeCell="AF52" sqref="AF52"/>
    </sheetView>
  </sheetViews>
  <sheetFormatPr defaultRowHeight="15" x14ac:dyDescent="0.25"/>
  <cols>
    <col min="1" max="1" width="64.7109375" style="1" customWidth="1"/>
    <col min="2" max="2" width="11.7109375" style="2" customWidth="1"/>
    <col min="3" max="3" width="12.5703125" style="117" customWidth="1"/>
    <col min="4" max="6" width="12.5703125" style="113" customWidth="1"/>
    <col min="7" max="10" width="12.5703125" style="1" customWidth="1"/>
    <col min="11" max="14" width="12.5703125" style="113" customWidth="1"/>
    <col min="15" max="18" width="13.140625" style="114" customWidth="1"/>
    <col min="19" max="26" width="12.7109375" style="114" customWidth="1"/>
    <col min="27" max="29" width="13" style="129" customWidth="1"/>
    <col min="30" max="30" width="13.42578125" style="129" customWidth="1"/>
  </cols>
  <sheetData>
    <row r="2" spans="1:30" ht="2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4" spans="1:30" ht="16.5" thickBot="1" x14ac:dyDescent="0.3">
      <c r="C4" s="115"/>
      <c r="K4" s="1"/>
      <c r="L4" s="1"/>
      <c r="M4" s="1"/>
      <c r="N4" s="1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D4" s="4" t="s">
        <v>1</v>
      </c>
    </row>
    <row r="5" spans="1:30" ht="17.25" customHeight="1" x14ac:dyDescent="0.25">
      <c r="A5" s="57" t="s">
        <v>2</v>
      </c>
      <c r="B5" s="59" t="s">
        <v>3</v>
      </c>
      <c r="C5" s="61" t="s">
        <v>4</v>
      </c>
      <c r="D5" s="66"/>
      <c r="E5" s="66"/>
      <c r="F5" s="51"/>
      <c r="G5" s="61" t="s">
        <v>5</v>
      </c>
      <c r="H5" s="66"/>
      <c r="I5" s="66"/>
      <c r="J5" s="66"/>
      <c r="K5" s="61" t="s">
        <v>6</v>
      </c>
      <c r="L5" s="66"/>
      <c r="M5" s="66"/>
      <c r="N5" s="66"/>
      <c r="O5" s="61" t="s">
        <v>7</v>
      </c>
      <c r="P5" s="66"/>
      <c r="Q5" s="66"/>
      <c r="R5" s="66"/>
      <c r="S5" s="61" t="s">
        <v>8</v>
      </c>
      <c r="T5" s="66"/>
      <c r="U5" s="66"/>
      <c r="V5" s="66"/>
      <c r="W5" s="61" t="s">
        <v>9</v>
      </c>
      <c r="X5" s="66"/>
      <c r="Y5" s="66"/>
      <c r="Z5" s="66"/>
      <c r="AA5" s="61" t="s">
        <v>10</v>
      </c>
      <c r="AB5" s="66"/>
      <c r="AC5" s="66"/>
      <c r="AD5" s="51"/>
    </row>
    <row r="6" spans="1:30" ht="50.25" thickBot="1" x14ac:dyDescent="0.3">
      <c r="A6" s="58"/>
      <c r="B6" s="60"/>
      <c r="C6" s="112" t="s">
        <v>109</v>
      </c>
      <c r="D6" s="67" t="s">
        <v>108</v>
      </c>
      <c r="E6" s="67" t="s">
        <v>106</v>
      </c>
      <c r="F6" s="68" t="s">
        <v>107</v>
      </c>
      <c r="G6" s="112" t="s">
        <v>109</v>
      </c>
      <c r="H6" s="67" t="s">
        <v>108</v>
      </c>
      <c r="I6" s="67" t="s">
        <v>106</v>
      </c>
      <c r="J6" s="68" t="s">
        <v>107</v>
      </c>
      <c r="K6" s="112" t="s">
        <v>109</v>
      </c>
      <c r="L6" s="67" t="s">
        <v>108</v>
      </c>
      <c r="M6" s="67" t="s">
        <v>106</v>
      </c>
      <c r="N6" s="68" t="s">
        <v>107</v>
      </c>
      <c r="O6" s="112" t="s">
        <v>109</v>
      </c>
      <c r="P6" s="67" t="s">
        <v>108</v>
      </c>
      <c r="Q6" s="67" t="s">
        <v>106</v>
      </c>
      <c r="R6" s="68" t="s">
        <v>107</v>
      </c>
      <c r="S6" s="112" t="s">
        <v>109</v>
      </c>
      <c r="T6" s="67" t="s">
        <v>108</v>
      </c>
      <c r="U6" s="67" t="s">
        <v>106</v>
      </c>
      <c r="V6" s="68" t="s">
        <v>107</v>
      </c>
      <c r="W6" s="112" t="s">
        <v>109</v>
      </c>
      <c r="X6" s="67" t="s">
        <v>108</v>
      </c>
      <c r="Y6" s="67" t="s">
        <v>106</v>
      </c>
      <c r="Z6" s="68" t="s">
        <v>107</v>
      </c>
      <c r="AA6" s="124" t="s">
        <v>109</v>
      </c>
      <c r="AB6" s="74" t="s">
        <v>108</v>
      </c>
      <c r="AC6" s="74" t="s">
        <v>106</v>
      </c>
      <c r="AD6" s="75" t="s">
        <v>107</v>
      </c>
    </row>
    <row r="7" spans="1:30" ht="16.5" x14ac:dyDescent="0.25">
      <c r="A7" s="5" t="s">
        <v>11</v>
      </c>
      <c r="B7" s="6" t="s">
        <v>12</v>
      </c>
      <c r="C7" s="100">
        <f t="shared" ref="C7:W7" si="0">C8+C18</f>
        <v>2220547</v>
      </c>
      <c r="D7" s="83">
        <f t="shared" si="0"/>
        <v>2243019</v>
      </c>
      <c r="E7" s="83">
        <f t="shared" si="0"/>
        <v>19176</v>
      </c>
      <c r="F7" s="83">
        <f t="shared" ref="F7" si="1">F8+F18</f>
        <v>2262195</v>
      </c>
      <c r="G7" s="100">
        <f t="shared" si="0"/>
        <v>8038</v>
      </c>
      <c r="H7" s="83">
        <f>H8+H18</f>
        <v>13155</v>
      </c>
      <c r="I7" s="83">
        <f>I8+I18</f>
        <v>0</v>
      </c>
      <c r="J7" s="83">
        <f>+H7+I7</f>
        <v>13155</v>
      </c>
      <c r="K7" s="100">
        <f t="shared" si="0"/>
        <v>26940</v>
      </c>
      <c r="L7" s="83">
        <f>L8+L18</f>
        <v>27305</v>
      </c>
      <c r="M7" s="83">
        <f>M8+M18</f>
        <v>0</v>
      </c>
      <c r="N7" s="83">
        <f>+L7+M7</f>
        <v>27305</v>
      </c>
      <c r="O7" s="100">
        <f t="shared" si="0"/>
        <v>6249</v>
      </c>
      <c r="P7" s="83">
        <f>P8+P18</f>
        <v>8001</v>
      </c>
      <c r="Q7" s="83">
        <f>Q8+Q18</f>
        <v>0</v>
      </c>
      <c r="R7" s="83">
        <f>+P7+Q7</f>
        <v>8001</v>
      </c>
      <c r="S7" s="100">
        <f t="shared" si="0"/>
        <v>7364</v>
      </c>
      <c r="T7" s="83">
        <f>T8+T18</f>
        <v>6350</v>
      </c>
      <c r="U7" s="83">
        <f>U8+U18</f>
        <v>0</v>
      </c>
      <c r="V7" s="83">
        <f>+T7+U7</f>
        <v>6350</v>
      </c>
      <c r="W7" s="100">
        <f t="shared" si="0"/>
        <v>9346</v>
      </c>
      <c r="X7" s="83">
        <f>X8+X18</f>
        <v>7620</v>
      </c>
      <c r="Y7" s="83">
        <f>Y8+Y18</f>
        <v>750</v>
      </c>
      <c r="Z7" s="38">
        <f>+X7+Y7</f>
        <v>8370</v>
      </c>
      <c r="AA7" s="100">
        <f>+C7+G7+K7+O7+S7+W7</f>
        <v>2278484</v>
      </c>
      <c r="AB7" s="83">
        <f t="shared" ref="AB7:AD22" si="2">+D7+H7+L7+P7+T7+X7</f>
        <v>2305450</v>
      </c>
      <c r="AC7" s="83">
        <f t="shared" si="2"/>
        <v>19926</v>
      </c>
      <c r="AD7" s="7">
        <f t="shared" si="2"/>
        <v>2325376</v>
      </c>
    </row>
    <row r="8" spans="1:30" ht="15.75" x14ac:dyDescent="0.25">
      <c r="A8" s="8" t="s">
        <v>13</v>
      </c>
      <c r="B8" s="9"/>
      <c r="C8" s="101">
        <f>C9+C12+C15+C16</f>
        <v>1990023</v>
      </c>
      <c r="D8" s="78">
        <f>D9+D12+D15+D16</f>
        <v>2067814</v>
      </c>
      <c r="E8" s="78">
        <f>E9+E12+E15+E16</f>
        <v>19176</v>
      </c>
      <c r="F8" s="78">
        <f>F9+F12+F15+F16</f>
        <v>2086990</v>
      </c>
      <c r="G8" s="101">
        <f t="shared" ref="G8:W8" si="3">G9+G12+G15+G16</f>
        <v>8038</v>
      </c>
      <c r="H8" s="78">
        <f>H9+H12+H15+H16</f>
        <v>13155</v>
      </c>
      <c r="I8" s="78">
        <f>I9+I12+I15+I16</f>
        <v>0</v>
      </c>
      <c r="J8" s="78">
        <f>+H8+I8</f>
        <v>13155</v>
      </c>
      <c r="K8" s="101">
        <f t="shared" si="3"/>
        <v>26940</v>
      </c>
      <c r="L8" s="78">
        <f>L9+L12+L15+L16</f>
        <v>27305</v>
      </c>
      <c r="M8" s="78">
        <f>M9+M12+M15+M16</f>
        <v>0</v>
      </c>
      <c r="N8" s="78">
        <f>+L8+M8</f>
        <v>27305</v>
      </c>
      <c r="O8" s="101">
        <f t="shared" si="3"/>
        <v>6249</v>
      </c>
      <c r="P8" s="78">
        <f>P9+P12+P15+P16</f>
        <v>8001</v>
      </c>
      <c r="Q8" s="78">
        <f>Q9+Q12+Q15+Q16</f>
        <v>0</v>
      </c>
      <c r="R8" s="78">
        <f>+P8+Q8</f>
        <v>8001</v>
      </c>
      <c r="S8" s="101">
        <f t="shared" si="3"/>
        <v>7364</v>
      </c>
      <c r="T8" s="78">
        <f>T9+T12+T15+T16</f>
        <v>6350</v>
      </c>
      <c r="U8" s="78">
        <f>U9+U12+U15+U16</f>
        <v>0</v>
      </c>
      <c r="V8" s="78">
        <f>+T8+U8</f>
        <v>6350</v>
      </c>
      <c r="W8" s="101">
        <f t="shared" si="3"/>
        <v>9346</v>
      </c>
      <c r="X8" s="78">
        <f>X9+X12+X15+X16</f>
        <v>7620</v>
      </c>
      <c r="Y8" s="78">
        <f>Y9+Y12+Y15+Y16</f>
        <v>0</v>
      </c>
      <c r="Z8" s="11">
        <f>+X8+Y8</f>
        <v>7620</v>
      </c>
      <c r="AA8" s="101">
        <f>+C8+G8+K8+O8+S8+W8</f>
        <v>2047960</v>
      </c>
      <c r="AB8" s="78">
        <f t="shared" si="2"/>
        <v>2130245</v>
      </c>
      <c r="AC8" s="78">
        <f t="shared" si="2"/>
        <v>19176</v>
      </c>
      <c r="AD8" s="10">
        <f t="shared" si="2"/>
        <v>2149421</v>
      </c>
    </row>
    <row r="9" spans="1:30" ht="15.75" x14ac:dyDescent="0.25">
      <c r="A9" s="13" t="s">
        <v>14</v>
      </c>
      <c r="B9" s="14" t="s">
        <v>15</v>
      </c>
      <c r="C9" s="102">
        <f>C10+C11</f>
        <v>937282</v>
      </c>
      <c r="D9" s="79">
        <f>D10+D11</f>
        <v>1051354</v>
      </c>
      <c r="E9" s="79">
        <f>E10+E11</f>
        <v>19176</v>
      </c>
      <c r="F9" s="79">
        <f>F10+F11</f>
        <v>1070530</v>
      </c>
      <c r="G9" s="102">
        <f>G10+G11</f>
        <v>547</v>
      </c>
      <c r="H9" s="79">
        <f>H10+H11</f>
        <v>6805</v>
      </c>
      <c r="I9" s="79">
        <f>I10+I11</f>
        <v>0</v>
      </c>
      <c r="J9" s="79">
        <f>+H9+I9</f>
        <v>6805</v>
      </c>
      <c r="K9" s="102">
        <f t="shared" ref="K9:W9" si="4">K10+K11</f>
        <v>0</v>
      </c>
      <c r="L9" s="79">
        <f>L10+L11</f>
        <v>0</v>
      </c>
      <c r="M9" s="79">
        <f>M10+M11</f>
        <v>0</v>
      </c>
      <c r="N9" s="79">
        <f>+L9+M9</f>
        <v>0</v>
      </c>
      <c r="O9" s="102">
        <f t="shared" si="4"/>
        <v>0</v>
      </c>
      <c r="P9" s="79">
        <f>P10+P11</f>
        <v>0</v>
      </c>
      <c r="Q9" s="79">
        <f>Q10+Q11</f>
        <v>0</v>
      </c>
      <c r="R9" s="79">
        <f>+P9+Q9</f>
        <v>0</v>
      </c>
      <c r="S9" s="102"/>
      <c r="T9" s="79">
        <f>T10+T11</f>
        <v>0</v>
      </c>
      <c r="U9" s="79">
        <f>U10+U11</f>
        <v>0</v>
      </c>
      <c r="V9" s="79">
        <f>+T9+U9</f>
        <v>0</v>
      </c>
      <c r="W9" s="102">
        <f t="shared" si="4"/>
        <v>0</v>
      </c>
      <c r="X9" s="79">
        <f>X10+X11</f>
        <v>0</v>
      </c>
      <c r="Y9" s="79">
        <f>Y10+Y11</f>
        <v>0</v>
      </c>
      <c r="Z9" s="17">
        <f>+X9+Y9</f>
        <v>0</v>
      </c>
      <c r="AA9" s="102">
        <f>+C9+G9+K9+O9+S9+W9</f>
        <v>937829</v>
      </c>
      <c r="AB9" s="79">
        <f t="shared" si="2"/>
        <v>1058159</v>
      </c>
      <c r="AC9" s="79">
        <f t="shared" si="2"/>
        <v>19176</v>
      </c>
      <c r="AD9" s="16">
        <f t="shared" si="2"/>
        <v>1077335</v>
      </c>
    </row>
    <row r="10" spans="1:30" x14ac:dyDescent="0.25">
      <c r="A10" s="18" t="s">
        <v>16</v>
      </c>
      <c r="B10" s="127" t="s">
        <v>17</v>
      </c>
      <c r="C10" s="108">
        <v>931210</v>
      </c>
      <c r="D10" s="82">
        <v>1038574</v>
      </c>
      <c r="E10" s="82">
        <v>19176</v>
      </c>
      <c r="F10" s="43">
        <f>+D10+E10</f>
        <v>1057750</v>
      </c>
      <c r="G10" s="103"/>
      <c r="H10" s="82"/>
      <c r="I10" s="82"/>
      <c r="J10" s="43"/>
      <c r="K10" s="103"/>
      <c r="L10" s="82"/>
      <c r="M10" s="82"/>
      <c r="N10" s="43"/>
      <c r="O10" s="103"/>
      <c r="P10" s="82"/>
      <c r="Q10" s="82"/>
      <c r="R10" s="43"/>
      <c r="S10" s="103"/>
      <c r="T10" s="82"/>
      <c r="U10" s="82"/>
      <c r="V10" s="43"/>
      <c r="W10" s="103"/>
      <c r="X10" s="82"/>
      <c r="Y10" s="82"/>
      <c r="Z10" s="65"/>
      <c r="AA10" s="103">
        <f>+C10+G10+K10+O10+S10+W10</f>
        <v>931210</v>
      </c>
      <c r="AB10" s="82">
        <f t="shared" si="2"/>
        <v>1038574</v>
      </c>
      <c r="AC10" s="82">
        <f t="shared" si="2"/>
        <v>19176</v>
      </c>
      <c r="AD10" s="20">
        <f t="shared" si="2"/>
        <v>1057750</v>
      </c>
    </row>
    <row r="11" spans="1:30" ht="15.75" x14ac:dyDescent="0.25">
      <c r="A11" s="18" t="s">
        <v>18</v>
      </c>
      <c r="B11" s="127" t="s">
        <v>19</v>
      </c>
      <c r="C11" s="108">
        <v>6072</v>
      </c>
      <c r="D11" s="82">
        <v>12780</v>
      </c>
      <c r="E11" s="82"/>
      <c r="F11" s="43">
        <f>+D11+E11</f>
        <v>12780</v>
      </c>
      <c r="G11" s="103">
        <v>547</v>
      </c>
      <c r="H11" s="82">
        <v>6805</v>
      </c>
      <c r="I11" s="82"/>
      <c r="J11" s="79">
        <f>+H11+I11</f>
        <v>6805</v>
      </c>
      <c r="K11" s="103"/>
      <c r="L11" s="82"/>
      <c r="M11" s="82"/>
      <c r="N11" s="79">
        <f>+L11+M11</f>
        <v>0</v>
      </c>
      <c r="O11" s="103"/>
      <c r="P11" s="82"/>
      <c r="Q11" s="82"/>
      <c r="R11" s="79">
        <f>+P11+Q11</f>
        <v>0</v>
      </c>
      <c r="S11" s="103"/>
      <c r="T11" s="82"/>
      <c r="U11" s="82"/>
      <c r="V11" s="79">
        <f>+T11+U11</f>
        <v>0</v>
      </c>
      <c r="W11" s="103"/>
      <c r="X11" s="82"/>
      <c r="Y11" s="82"/>
      <c r="Z11" s="17">
        <f>+X11+Y11</f>
        <v>0</v>
      </c>
      <c r="AA11" s="103">
        <f>+C11+G11+K11+O11+S11+W11</f>
        <v>6619</v>
      </c>
      <c r="AB11" s="82">
        <f t="shared" si="2"/>
        <v>19585</v>
      </c>
      <c r="AC11" s="82">
        <f t="shared" si="2"/>
        <v>0</v>
      </c>
      <c r="AD11" s="20">
        <f t="shared" si="2"/>
        <v>19585</v>
      </c>
    </row>
    <row r="12" spans="1:30" ht="15.75" x14ac:dyDescent="0.25">
      <c r="A12" s="21" t="s">
        <v>20</v>
      </c>
      <c r="B12" s="22" t="s">
        <v>21</v>
      </c>
      <c r="C12" s="102">
        <f>+C13+C14</f>
        <v>803652</v>
      </c>
      <c r="D12" s="79">
        <f>+D13+D14</f>
        <v>791250</v>
      </c>
      <c r="E12" s="79">
        <f>+E13+E14</f>
        <v>0</v>
      </c>
      <c r="F12" s="79">
        <f>+F13+F14</f>
        <v>791250</v>
      </c>
      <c r="G12" s="102"/>
      <c r="H12" s="79"/>
      <c r="I12" s="79"/>
      <c r="J12" s="79"/>
      <c r="K12" s="102"/>
      <c r="L12" s="79"/>
      <c r="M12" s="79"/>
      <c r="N12" s="79"/>
      <c r="O12" s="102"/>
      <c r="P12" s="79"/>
      <c r="Q12" s="79"/>
      <c r="R12" s="79"/>
      <c r="S12" s="102"/>
      <c r="T12" s="79"/>
      <c r="U12" s="79"/>
      <c r="V12" s="79"/>
      <c r="W12" s="102"/>
      <c r="X12" s="79"/>
      <c r="Y12" s="79"/>
      <c r="Z12" s="17"/>
      <c r="AA12" s="102">
        <f>+C12+G12+K12+O12+S12+W12</f>
        <v>803652</v>
      </c>
      <c r="AB12" s="79">
        <f t="shared" si="2"/>
        <v>791250</v>
      </c>
      <c r="AC12" s="79">
        <f t="shared" si="2"/>
        <v>0</v>
      </c>
      <c r="AD12" s="16">
        <f t="shared" si="2"/>
        <v>791250</v>
      </c>
    </row>
    <row r="13" spans="1:30" x14ac:dyDescent="0.25">
      <c r="A13" s="18" t="s">
        <v>22</v>
      </c>
      <c r="B13" s="127" t="s">
        <v>23</v>
      </c>
      <c r="C13" s="108">
        <v>767753</v>
      </c>
      <c r="D13" s="80">
        <v>763750</v>
      </c>
      <c r="E13" s="80"/>
      <c r="F13" s="43">
        <f>+D13+E13</f>
        <v>763750</v>
      </c>
      <c r="G13" s="103"/>
      <c r="H13" s="82"/>
      <c r="I13" s="82"/>
      <c r="J13" s="43"/>
      <c r="K13" s="103"/>
      <c r="L13" s="82"/>
      <c r="M13" s="82"/>
      <c r="N13" s="43"/>
      <c r="O13" s="103"/>
      <c r="P13" s="82"/>
      <c r="Q13" s="82"/>
      <c r="R13" s="43"/>
      <c r="S13" s="103"/>
      <c r="T13" s="82"/>
      <c r="U13" s="82"/>
      <c r="V13" s="43"/>
      <c r="W13" s="103"/>
      <c r="X13" s="82"/>
      <c r="Y13" s="82"/>
      <c r="Z13" s="65"/>
      <c r="AA13" s="103">
        <f>+C13+G13+K13+O13+S13+W13</f>
        <v>767753</v>
      </c>
      <c r="AB13" s="82">
        <f t="shared" si="2"/>
        <v>763750</v>
      </c>
      <c r="AC13" s="82">
        <f t="shared" si="2"/>
        <v>0</v>
      </c>
      <c r="AD13" s="20">
        <f t="shared" si="2"/>
        <v>763750</v>
      </c>
    </row>
    <row r="14" spans="1:30" x14ac:dyDescent="0.25">
      <c r="A14" s="18" t="s">
        <v>24</v>
      </c>
      <c r="B14" s="127" t="s">
        <v>25</v>
      </c>
      <c r="C14" s="108">
        <v>35899</v>
      </c>
      <c r="D14" s="80">
        <v>27500</v>
      </c>
      <c r="E14" s="80"/>
      <c r="F14" s="43">
        <f>+D14+E14</f>
        <v>27500</v>
      </c>
      <c r="G14" s="103"/>
      <c r="H14" s="82"/>
      <c r="I14" s="82"/>
      <c r="J14" s="43"/>
      <c r="K14" s="103"/>
      <c r="L14" s="82"/>
      <c r="M14" s="82"/>
      <c r="N14" s="43"/>
      <c r="O14" s="103"/>
      <c r="P14" s="82"/>
      <c r="Q14" s="82"/>
      <c r="R14" s="43"/>
      <c r="S14" s="103"/>
      <c r="T14" s="82"/>
      <c r="U14" s="82"/>
      <c r="V14" s="43"/>
      <c r="W14" s="103"/>
      <c r="X14" s="82"/>
      <c r="Y14" s="82"/>
      <c r="Z14" s="65"/>
      <c r="AA14" s="103">
        <f>+C14+G14+K14+O14+S14+W14</f>
        <v>35899</v>
      </c>
      <c r="AB14" s="82">
        <f t="shared" si="2"/>
        <v>27500</v>
      </c>
      <c r="AC14" s="82">
        <f t="shared" si="2"/>
        <v>0</v>
      </c>
      <c r="AD14" s="20">
        <f t="shared" si="2"/>
        <v>27500</v>
      </c>
    </row>
    <row r="15" spans="1:30" ht="15.75" x14ac:dyDescent="0.25">
      <c r="A15" s="13" t="s">
        <v>26</v>
      </c>
      <c r="B15" s="14" t="s">
        <v>27</v>
      </c>
      <c r="C15" s="102">
        <v>246945</v>
      </c>
      <c r="D15" s="79">
        <v>225210</v>
      </c>
      <c r="E15" s="79"/>
      <c r="F15" s="43">
        <f>+D15+E15</f>
        <v>225210</v>
      </c>
      <c r="G15" s="102">
        <v>7491</v>
      </c>
      <c r="H15" s="79">
        <v>6350</v>
      </c>
      <c r="I15" s="79"/>
      <c r="J15" s="79">
        <f>+H15+I15</f>
        <v>6350</v>
      </c>
      <c r="K15" s="102">
        <v>26940</v>
      </c>
      <c r="L15" s="79">
        <v>27305</v>
      </c>
      <c r="M15" s="79"/>
      <c r="N15" s="79">
        <f>+L15+M15</f>
        <v>27305</v>
      </c>
      <c r="O15" s="102">
        <v>5779</v>
      </c>
      <c r="P15" s="79">
        <v>8001</v>
      </c>
      <c r="Q15" s="79"/>
      <c r="R15" s="79">
        <f>+P15+Q15</f>
        <v>8001</v>
      </c>
      <c r="S15" s="102">
        <v>7364</v>
      </c>
      <c r="T15" s="79">
        <v>6350</v>
      </c>
      <c r="U15" s="79"/>
      <c r="V15" s="79">
        <f>+T15+U15</f>
        <v>6350</v>
      </c>
      <c r="W15" s="102">
        <v>9346</v>
      </c>
      <c r="X15" s="79">
        <v>7620</v>
      </c>
      <c r="Y15" s="79"/>
      <c r="Z15" s="17">
        <f>+X15+Y15</f>
        <v>7620</v>
      </c>
      <c r="AA15" s="102">
        <f>+C15+G15+K15+O15+S15+W15</f>
        <v>303865</v>
      </c>
      <c r="AB15" s="79">
        <f t="shared" si="2"/>
        <v>280836</v>
      </c>
      <c r="AC15" s="79">
        <f t="shared" si="2"/>
        <v>0</v>
      </c>
      <c r="AD15" s="16">
        <f t="shared" si="2"/>
        <v>280836</v>
      </c>
    </row>
    <row r="16" spans="1:30" ht="15.75" x14ac:dyDescent="0.25">
      <c r="A16" s="13" t="s">
        <v>28</v>
      </c>
      <c r="B16" s="14" t="s">
        <v>29</v>
      </c>
      <c r="C16" s="102">
        <f>+C17</f>
        <v>2144</v>
      </c>
      <c r="D16" s="79">
        <f>+D17</f>
        <v>0</v>
      </c>
      <c r="E16" s="79">
        <f>+E17</f>
        <v>0</v>
      </c>
      <c r="F16" s="79">
        <f>+F17</f>
        <v>0</v>
      </c>
      <c r="G16" s="102">
        <f t="shared" ref="G16:W16" si="5">G17</f>
        <v>0</v>
      </c>
      <c r="H16" s="79">
        <f>H17</f>
        <v>0</v>
      </c>
      <c r="I16" s="79">
        <f>I17</f>
        <v>0</v>
      </c>
      <c r="J16" s="79">
        <f>+H16+I16</f>
        <v>0</v>
      </c>
      <c r="K16" s="102">
        <f t="shared" si="5"/>
        <v>0</v>
      </c>
      <c r="L16" s="79">
        <f>L17</f>
        <v>0</v>
      </c>
      <c r="M16" s="79">
        <f>M17</f>
        <v>0</v>
      </c>
      <c r="N16" s="79">
        <f>+L16+M16</f>
        <v>0</v>
      </c>
      <c r="O16" s="102">
        <v>470</v>
      </c>
      <c r="P16" s="79">
        <f>P17</f>
        <v>0</v>
      </c>
      <c r="Q16" s="79">
        <f>Q17</f>
        <v>0</v>
      </c>
      <c r="R16" s="79">
        <f>+P16+Q16</f>
        <v>0</v>
      </c>
      <c r="S16" s="102">
        <f t="shared" si="5"/>
        <v>0</v>
      </c>
      <c r="T16" s="79">
        <f>T17</f>
        <v>0</v>
      </c>
      <c r="U16" s="79">
        <f>U17</f>
        <v>0</v>
      </c>
      <c r="V16" s="79">
        <f>+T16+U16</f>
        <v>0</v>
      </c>
      <c r="W16" s="102">
        <f t="shared" si="5"/>
        <v>0</v>
      </c>
      <c r="X16" s="79">
        <f>X17</f>
        <v>0</v>
      </c>
      <c r="Y16" s="79">
        <f>Y17</f>
        <v>0</v>
      </c>
      <c r="Z16" s="17">
        <f>+X16+Y16</f>
        <v>0</v>
      </c>
      <c r="AA16" s="102">
        <f>+C16+G16+K16+O16+S16+W16</f>
        <v>2614</v>
      </c>
      <c r="AB16" s="79">
        <f t="shared" si="2"/>
        <v>0</v>
      </c>
      <c r="AC16" s="79">
        <f t="shared" si="2"/>
        <v>0</v>
      </c>
      <c r="AD16" s="16">
        <f t="shared" si="2"/>
        <v>0</v>
      </c>
    </row>
    <row r="17" spans="1:30" ht="15.75" x14ac:dyDescent="0.25">
      <c r="A17" s="23" t="s">
        <v>30</v>
      </c>
      <c r="B17" s="19" t="s">
        <v>31</v>
      </c>
      <c r="C17" s="102">
        <v>2144</v>
      </c>
      <c r="D17" s="79">
        <v>0</v>
      </c>
      <c r="E17" s="79"/>
      <c r="F17" s="43">
        <f>+D17+E17</f>
        <v>0</v>
      </c>
      <c r="G17" s="102"/>
      <c r="H17" s="79"/>
      <c r="I17" s="79"/>
      <c r="J17" s="43"/>
      <c r="K17" s="102"/>
      <c r="L17" s="79"/>
      <c r="M17" s="79"/>
      <c r="N17" s="43"/>
      <c r="O17" s="102"/>
      <c r="P17" s="79"/>
      <c r="Q17" s="79"/>
      <c r="R17" s="43"/>
      <c r="S17" s="102"/>
      <c r="T17" s="79"/>
      <c r="U17" s="79"/>
      <c r="V17" s="43"/>
      <c r="W17" s="102"/>
      <c r="X17" s="79"/>
      <c r="Y17" s="79"/>
      <c r="Z17" s="65"/>
      <c r="AA17" s="102">
        <f>+C17+G17+K17+O17+S17+W17</f>
        <v>2144</v>
      </c>
      <c r="AB17" s="79">
        <f t="shared" si="2"/>
        <v>0</v>
      </c>
      <c r="AC17" s="79">
        <f t="shared" si="2"/>
        <v>0</v>
      </c>
      <c r="AD17" s="16">
        <f t="shared" si="2"/>
        <v>0</v>
      </c>
    </row>
    <row r="18" spans="1:30" ht="15.75" x14ac:dyDescent="0.25">
      <c r="A18" s="8" t="s">
        <v>32</v>
      </c>
      <c r="B18" s="9"/>
      <c r="C18" s="101">
        <f t="shared" ref="C18:O18" si="6">C19+C22+C25</f>
        <v>230524</v>
      </c>
      <c r="D18" s="78">
        <f t="shared" si="6"/>
        <v>175205</v>
      </c>
      <c r="E18" s="78">
        <f t="shared" ref="E18" si="7">E19+E22+E25</f>
        <v>0</v>
      </c>
      <c r="F18" s="78">
        <f t="shared" ref="F18" si="8">F19+F22+F25</f>
        <v>175205</v>
      </c>
      <c r="G18" s="101">
        <f t="shared" si="6"/>
        <v>0</v>
      </c>
      <c r="H18" s="78">
        <f>H19+H22+H25</f>
        <v>0</v>
      </c>
      <c r="I18" s="78">
        <f>I19+I22+I25</f>
        <v>0</v>
      </c>
      <c r="J18" s="78">
        <f>+H18+I18</f>
        <v>0</v>
      </c>
      <c r="K18" s="101">
        <f t="shared" si="6"/>
        <v>0</v>
      </c>
      <c r="L18" s="78">
        <f>L19+L22+L25</f>
        <v>0</v>
      </c>
      <c r="M18" s="78">
        <f>M19+M22+M25</f>
        <v>0</v>
      </c>
      <c r="N18" s="78">
        <f>+L18+M18</f>
        <v>0</v>
      </c>
      <c r="O18" s="101">
        <f t="shared" si="6"/>
        <v>0</v>
      </c>
      <c r="P18" s="78">
        <f>P19+P22+P25</f>
        <v>0</v>
      </c>
      <c r="Q18" s="78">
        <f>Q19+Q22+Q25</f>
        <v>0</v>
      </c>
      <c r="R18" s="78">
        <f>+P18+Q18</f>
        <v>0</v>
      </c>
      <c r="S18" s="101">
        <f>S19+S22+S25</f>
        <v>0</v>
      </c>
      <c r="T18" s="78">
        <f>T19+T22+T25</f>
        <v>0</v>
      </c>
      <c r="U18" s="78">
        <f>U19+U22+U25</f>
        <v>0</v>
      </c>
      <c r="V18" s="78">
        <f>+T18+U18</f>
        <v>0</v>
      </c>
      <c r="W18" s="101">
        <f>W19+W22+W25</f>
        <v>0</v>
      </c>
      <c r="X18" s="78">
        <f>X19+X22+X25</f>
        <v>0</v>
      </c>
      <c r="Y18" s="78">
        <f>Y19+Y22+Y25</f>
        <v>750</v>
      </c>
      <c r="Z18" s="11">
        <f>+X18+Y18</f>
        <v>750</v>
      </c>
      <c r="AA18" s="101">
        <f>+C18+G18+K18+O18+S18+W18</f>
        <v>230524</v>
      </c>
      <c r="AB18" s="78">
        <f t="shared" si="2"/>
        <v>175205</v>
      </c>
      <c r="AC18" s="78">
        <f t="shared" si="2"/>
        <v>750</v>
      </c>
      <c r="AD18" s="10">
        <f t="shared" si="2"/>
        <v>175955</v>
      </c>
    </row>
    <row r="19" spans="1:30" ht="15.75" x14ac:dyDescent="0.25">
      <c r="A19" s="13" t="s">
        <v>33</v>
      </c>
      <c r="B19" s="14" t="s">
        <v>34</v>
      </c>
      <c r="C19" s="102">
        <f>+C20+C21</f>
        <v>176973</v>
      </c>
      <c r="D19" s="79">
        <f>+D20+D21</f>
        <v>172905</v>
      </c>
      <c r="E19" s="79">
        <f>+E20+E21</f>
        <v>0</v>
      </c>
      <c r="F19" s="79">
        <f>+F20+F21</f>
        <v>172905</v>
      </c>
      <c r="G19" s="102">
        <f t="shared" ref="G19:O19" si="9">G20+G21</f>
        <v>0</v>
      </c>
      <c r="H19" s="79">
        <f>H20+H21</f>
        <v>0</v>
      </c>
      <c r="I19" s="79">
        <f>I20+I21</f>
        <v>0</v>
      </c>
      <c r="J19" s="79">
        <f>+H19+I19</f>
        <v>0</v>
      </c>
      <c r="K19" s="102">
        <f t="shared" si="9"/>
        <v>0</v>
      </c>
      <c r="L19" s="79">
        <f>L20+L21</f>
        <v>0</v>
      </c>
      <c r="M19" s="79">
        <f>M20+M21</f>
        <v>0</v>
      </c>
      <c r="N19" s="79">
        <f>+L19+M19</f>
        <v>0</v>
      </c>
      <c r="O19" s="102">
        <f t="shared" si="9"/>
        <v>0</v>
      </c>
      <c r="P19" s="79">
        <f>P20+P21</f>
        <v>0</v>
      </c>
      <c r="Q19" s="79">
        <f>Q20+Q21</f>
        <v>0</v>
      </c>
      <c r="R19" s="79">
        <f>+P19+Q19</f>
        <v>0</v>
      </c>
      <c r="S19" s="102">
        <f>S20+S21</f>
        <v>0</v>
      </c>
      <c r="T19" s="79">
        <f>T20+T21</f>
        <v>0</v>
      </c>
      <c r="U19" s="79">
        <f>U20+U21</f>
        <v>0</v>
      </c>
      <c r="V19" s="79">
        <f>+T19+U19</f>
        <v>0</v>
      </c>
      <c r="W19" s="102">
        <f>W20+W21</f>
        <v>0</v>
      </c>
      <c r="X19" s="79">
        <f>X20+X21</f>
        <v>0</v>
      </c>
      <c r="Y19" s="79">
        <f>Y20+Y21</f>
        <v>0</v>
      </c>
      <c r="Z19" s="17">
        <f>+X19+Y19</f>
        <v>0</v>
      </c>
      <c r="AA19" s="102">
        <f>+C19+G19+K19+O19+S19+W19</f>
        <v>176973</v>
      </c>
      <c r="AB19" s="79">
        <f t="shared" si="2"/>
        <v>172905</v>
      </c>
      <c r="AC19" s="79">
        <f t="shared" si="2"/>
        <v>0</v>
      </c>
      <c r="AD19" s="16">
        <f t="shared" si="2"/>
        <v>172905</v>
      </c>
    </row>
    <row r="20" spans="1:30" x14ac:dyDescent="0.25">
      <c r="A20" s="24" t="s">
        <v>35</v>
      </c>
      <c r="B20" s="128" t="s">
        <v>36</v>
      </c>
      <c r="C20" s="108">
        <v>16038</v>
      </c>
      <c r="D20" s="80">
        <v>0</v>
      </c>
      <c r="E20" s="80"/>
      <c r="F20" s="43">
        <f>+D20+E20</f>
        <v>0</v>
      </c>
      <c r="G20" s="103"/>
      <c r="H20" s="82"/>
      <c r="I20" s="82"/>
      <c r="J20" s="43"/>
      <c r="K20" s="103"/>
      <c r="L20" s="82"/>
      <c r="M20" s="82"/>
      <c r="N20" s="43"/>
      <c r="O20" s="103"/>
      <c r="P20" s="82"/>
      <c r="Q20" s="82"/>
      <c r="R20" s="43"/>
      <c r="S20" s="103"/>
      <c r="T20" s="82"/>
      <c r="U20" s="82"/>
      <c r="V20" s="43"/>
      <c r="W20" s="103"/>
      <c r="X20" s="82"/>
      <c r="Y20" s="82"/>
      <c r="Z20" s="65"/>
      <c r="AA20" s="103">
        <f>+C20+G20+K20+O20+S20+W20</f>
        <v>16038</v>
      </c>
      <c r="AB20" s="82">
        <f t="shared" si="2"/>
        <v>0</v>
      </c>
      <c r="AC20" s="82">
        <f t="shared" si="2"/>
        <v>0</v>
      </c>
      <c r="AD20" s="20">
        <f t="shared" si="2"/>
        <v>0</v>
      </c>
    </row>
    <row r="21" spans="1:30" x14ac:dyDescent="0.25">
      <c r="A21" s="24" t="s">
        <v>37</v>
      </c>
      <c r="B21" s="128" t="s">
        <v>38</v>
      </c>
      <c r="C21" s="108">
        <v>160935</v>
      </c>
      <c r="D21" s="80">
        <v>172905</v>
      </c>
      <c r="E21" s="80"/>
      <c r="F21" s="43">
        <f>+D21+E21</f>
        <v>172905</v>
      </c>
      <c r="G21" s="103"/>
      <c r="H21" s="82"/>
      <c r="I21" s="82"/>
      <c r="J21" s="43"/>
      <c r="K21" s="103"/>
      <c r="L21" s="82"/>
      <c r="M21" s="82"/>
      <c r="N21" s="43"/>
      <c r="O21" s="103"/>
      <c r="P21" s="82"/>
      <c r="Q21" s="82"/>
      <c r="R21" s="43"/>
      <c r="S21" s="103"/>
      <c r="T21" s="82"/>
      <c r="U21" s="82"/>
      <c r="V21" s="43"/>
      <c r="W21" s="103"/>
      <c r="X21" s="82"/>
      <c r="Y21" s="82"/>
      <c r="Z21" s="65"/>
      <c r="AA21" s="103">
        <f>+C21+G21+K21+O21+S21+W21</f>
        <v>160935</v>
      </c>
      <c r="AB21" s="82">
        <f t="shared" si="2"/>
        <v>172905</v>
      </c>
      <c r="AC21" s="82">
        <f t="shared" si="2"/>
        <v>0</v>
      </c>
      <c r="AD21" s="20">
        <f t="shared" si="2"/>
        <v>172905</v>
      </c>
    </row>
    <row r="22" spans="1:30" ht="15.75" x14ac:dyDescent="0.25">
      <c r="A22" s="13" t="s">
        <v>39</v>
      </c>
      <c r="B22" s="14" t="s">
        <v>40</v>
      </c>
      <c r="C22" s="102">
        <f t="shared" ref="C22:O22" si="10">C23+C24</f>
        <v>53551</v>
      </c>
      <c r="D22" s="79">
        <f t="shared" si="10"/>
        <v>0</v>
      </c>
      <c r="E22" s="79"/>
      <c r="F22" s="79">
        <f t="shared" si="10"/>
        <v>0</v>
      </c>
      <c r="G22" s="102">
        <f t="shared" si="10"/>
        <v>0</v>
      </c>
      <c r="H22" s="79">
        <f>H23+H24</f>
        <v>0</v>
      </c>
      <c r="I22" s="79">
        <f>I23+I24</f>
        <v>0</v>
      </c>
      <c r="J22" s="79">
        <f>+H22+I22</f>
        <v>0</v>
      </c>
      <c r="K22" s="102">
        <f t="shared" si="10"/>
        <v>0</v>
      </c>
      <c r="L22" s="79">
        <f>L23+L24</f>
        <v>0</v>
      </c>
      <c r="M22" s="79">
        <f>M23+M24</f>
        <v>0</v>
      </c>
      <c r="N22" s="79">
        <f>+L22+M22</f>
        <v>0</v>
      </c>
      <c r="O22" s="102">
        <f t="shared" si="10"/>
        <v>0</v>
      </c>
      <c r="P22" s="79">
        <f>P23+P24</f>
        <v>0</v>
      </c>
      <c r="Q22" s="79">
        <f>Q23+Q24</f>
        <v>0</v>
      </c>
      <c r="R22" s="79">
        <f>+P22+Q22</f>
        <v>0</v>
      </c>
      <c r="S22" s="102">
        <f>S23+S24</f>
        <v>0</v>
      </c>
      <c r="T22" s="79">
        <f>T23+T24</f>
        <v>0</v>
      </c>
      <c r="U22" s="79">
        <f>U23+U24</f>
        <v>0</v>
      </c>
      <c r="V22" s="79">
        <f>+T22+U22</f>
        <v>0</v>
      </c>
      <c r="W22" s="102">
        <f>W23+W24</f>
        <v>0</v>
      </c>
      <c r="X22" s="79">
        <f>X23+X24</f>
        <v>0</v>
      </c>
      <c r="Y22" s="79">
        <f>Y23+Y24</f>
        <v>750</v>
      </c>
      <c r="Z22" s="17">
        <f>+X22+Y22</f>
        <v>750</v>
      </c>
      <c r="AA22" s="102">
        <f>+C22+G22+K22+O22+S22+W22</f>
        <v>53551</v>
      </c>
      <c r="AB22" s="79">
        <f t="shared" si="2"/>
        <v>0</v>
      </c>
      <c r="AC22" s="79">
        <f t="shared" si="2"/>
        <v>750</v>
      </c>
      <c r="AD22" s="16">
        <f t="shared" si="2"/>
        <v>750</v>
      </c>
    </row>
    <row r="23" spans="1:30" x14ac:dyDescent="0.25">
      <c r="A23" s="24" t="s">
        <v>41</v>
      </c>
      <c r="B23" s="128" t="s">
        <v>42</v>
      </c>
      <c r="C23" s="108">
        <v>52291</v>
      </c>
      <c r="D23" s="80">
        <v>0</v>
      </c>
      <c r="E23" s="80"/>
      <c r="F23" s="43">
        <f>+D23+E23</f>
        <v>0</v>
      </c>
      <c r="G23" s="103"/>
      <c r="H23" s="82"/>
      <c r="I23" s="82"/>
      <c r="J23" s="43"/>
      <c r="K23" s="103"/>
      <c r="L23" s="82"/>
      <c r="M23" s="82"/>
      <c r="N23" s="43"/>
      <c r="O23" s="103"/>
      <c r="P23" s="82"/>
      <c r="Q23" s="82"/>
      <c r="R23" s="43"/>
      <c r="S23" s="103"/>
      <c r="T23" s="82"/>
      <c r="U23" s="82"/>
      <c r="V23" s="43"/>
      <c r="W23" s="103"/>
      <c r="X23" s="82"/>
      <c r="Y23" s="82"/>
      <c r="Z23" s="65"/>
      <c r="AA23" s="103">
        <f>+C23+G23+K23+O23+S23+W23</f>
        <v>52291</v>
      </c>
      <c r="AB23" s="82">
        <f t="shared" ref="AB23:AD33" si="11">+D23+H23+L23+P23+T23+X23</f>
        <v>0</v>
      </c>
      <c r="AC23" s="82">
        <f t="shared" si="11"/>
        <v>0</v>
      </c>
      <c r="AD23" s="20">
        <f t="shared" si="11"/>
        <v>0</v>
      </c>
    </row>
    <row r="24" spans="1:30" x14ac:dyDescent="0.25">
      <c r="A24" s="24" t="s">
        <v>43</v>
      </c>
      <c r="B24" s="128" t="s">
        <v>44</v>
      </c>
      <c r="C24" s="108">
        <v>1260</v>
      </c>
      <c r="D24" s="80">
        <v>0</v>
      </c>
      <c r="E24" s="80"/>
      <c r="F24" s="43">
        <f>+D24+E24</f>
        <v>0</v>
      </c>
      <c r="G24" s="103"/>
      <c r="H24" s="82"/>
      <c r="I24" s="82"/>
      <c r="J24" s="43"/>
      <c r="K24" s="103"/>
      <c r="L24" s="82"/>
      <c r="M24" s="82"/>
      <c r="N24" s="43"/>
      <c r="O24" s="103"/>
      <c r="P24" s="82"/>
      <c r="Q24" s="82"/>
      <c r="R24" s="43"/>
      <c r="S24" s="103"/>
      <c r="T24" s="82"/>
      <c r="U24" s="82"/>
      <c r="V24" s="43"/>
      <c r="W24" s="103"/>
      <c r="X24" s="82"/>
      <c r="Y24" s="82">
        <v>750</v>
      </c>
      <c r="Z24" s="65"/>
      <c r="AA24" s="103">
        <f>+C24+G24+K24+O24+S24+W24</f>
        <v>1260</v>
      </c>
      <c r="AB24" s="82">
        <f t="shared" si="11"/>
        <v>0</v>
      </c>
      <c r="AC24" s="82">
        <f t="shared" si="11"/>
        <v>750</v>
      </c>
      <c r="AD24" s="20">
        <f t="shared" si="11"/>
        <v>0</v>
      </c>
    </row>
    <row r="25" spans="1:30" ht="15.75" x14ac:dyDescent="0.25">
      <c r="A25" s="13" t="s">
        <v>45</v>
      </c>
      <c r="B25" s="14" t="s">
        <v>46</v>
      </c>
      <c r="C25" s="102">
        <f t="shared" ref="C25:W25" si="12">C26</f>
        <v>0</v>
      </c>
      <c r="D25" s="79">
        <f>+D26</f>
        <v>2300</v>
      </c>
      <c r="E25" s="79">
        <f>+E26</f>
        <v>0</v>
      </c>
      <c r="F25" s="79">
        <f>+F26</f>
        <v>2300</v>
      </c>
      <c r="G25" s="102">
        <f t="shared" si="12"/>
        <v>0</v>
      </c>
      <c r="H25" s="79">
        <f>H26</f>
        <v>0</v>
      </c>
      <c r="I25" s="79">
        <f>I26</f>
        <v>0</v>
      </c>
      <c r="J25" s="79">
        <f>+H25+I25</f>
        <v>0</v>
      </c>
      <c r="K25" s="102">
        <f t="shared" si="12"/>
        <v>0</v>
      </c>
      <c r="L25" s="79">
        <f>L26</f>
        <v>0</v>
      </c>
      <c r="M25" s="79">
        <f>M26</f>
        <v>0</v>
      </c>
      <c r="N25" s="79">
        <f>+L25+M25</f>
        <v>0</v>
      </c>
      <c r="O25" s="102">
        <f t="shared" si="12"/>
        <v>0</v>
      </c>
      <c r="P25" s="79">
        <f>P26</f>
        <v>0</v>
      </c>
      <c r="Q25" s="79">
        <f>Q26</f>
        <v>0</v>
      </c>
      <c r="R25" s="79">
        <f>+P25+Q25</f>
        <v>0</v>
      </c>
      <c r="S25" s="102">
        <f t="shared" si="12"/>
        <v>0</v>
      </c>
      <c r="T25" s="79">
        <f>T26</f>
        <v>0</v>
      </c>
      <c r="U25" s="79">
        <f>U26</f>
        <v>0</v>
      </c>
      <c r="V25" s="79">
        <f>+T25+U25</f>
        <v>0</v>
      </c>
      <c r="W25" s="102">
        <f t="shared" si="12"/>
        <v>0</v>
      </c>
      <c r="X25" s="79">
        <f>X26</f>
        <v>0</v>
      </c>
      <c r="Y25" s="79">
        <f>Y26</f>
        <v>0</v>
      </c>
      <c r="Z25" s="17">
        <f>+X25+Y25</f>
        <v>0</v>
      </c>
      <c r="AA25" s="102">
        <f>+C25+G25+K25+O25+S25+W25</f>
        <v>0</v>
      </c>
      <c r="AB25" s="79">
        <f t="shared" si="11"/>
        <v>2300</v>
      </c>
      <c r="AC25" s="79">
        <f t="shared" si="11"/>
        <v>0</v>
      </c>
      <c r="AD25" s="16">
        <f t="shared" si="11"/>
        <v>2300</v>
      </c>
    </row>
    <row r="26" spans="1:30" ht="15.75" x14ac:dyDescent="0.25">
      <c r="A26" s="25" t="s">
        <v>47</v>
      </c>
      <c r="B26" s="22" t="s">
        <v>48</v>
      </c>
      <c r="C26" s="102"/>
      <c r="D26" s="79">
        <v>2300</v>
      </c>
      <c r="E26" s="79"/>
      <c r="F26" s="43">
        <f>+D26+E26</f>
        <v>2300</v>
      </c>
      <c r="G26" s="102"/>
      <c r="H26" s="79"/>
      <c r="I26" s="79"/>
      <c r="J26" s="43"/>
      <c r="K26" s="102"/>
      <c r="L26" s="79"/>
      <c r="M26" s="79"/>
      <c r="N26" s="43"/>
      <c r="O26" s="102"/>
      <c r="P26" s="79"/>
      <c r="Q26" s="79"/>
      <c r="R26" s="43"/>
      <c r="S26" s="102"/>
      <c r="T26" s="79"/>
      <c r="U26" s="79"/>
      <c r="V26" s="43"/>
      <c r="W26" s="102"/>
      <c r="X26" s="79"/>
      <c r="Y26" s="79"/>
      <c r="Z26" s="65"/>
      <c r="AA26" s="102">
        <f>+C26+G26+K26+O26+S26+W26</f>
        <v>0</v>
      </c>
      <c r="AB26" s="79">
        <f t="shared" si="11"/>
        <v>2300</v>
      </c>
      <c r="AC26" s="79">
        <f t="shared" si="11"/>
        <v>0</v>
      </c>
      <c r="AD26" s="16">
        <f t="shared" si="11"/>
        <v>2300</v>
      </c>
    </row>
    <row r="27" spans="1:30" ht="15.75" x14ac:dyDescent="0.25">
      <c r="A27" s="26"/>
      <c r="B27" s="19"/>
      <c r="C27" s="102"/>
      <c r="D27" s="79"/>
      <c r="E27" s="79"/>
      <c r="F27" s="15"/>
      <c r="G27" s="102"/>
      <c r="H27" s="79"/>
      <c r="I27" s="79"/>
      <c r="J27" s="15"/>
      <c r="K27" s="102"/>
      <c r="L27" s="79"/>
      <c r="M27" s="79"/>
      <c r="N27" s="15"/>
      <c r="O27" s="102"/>
      <c r="P27" s="79"/>
      <c r="Q27" s="79"/>
      <c r="R27" s="15"/>
      <c r="S27" s="102"/>
      <c r="T27" s="79"/>
      <c r="U27" s="79"/>
      <c r="V27" s="15"/>
      <c r="W27" s="102"/>
      <c r="X27" s="79"/>
      <c r="Y27" s="79"/>
      <c r="Z27" s="63"/>
      <c r="AA27" s="102">
        <f>+C27+G27+K27+O27+S27+W27</f>
        <v>0</v>
      </c>
      <c r="AB27" s="79">
        <f t="shared" si="11"/>
        <v>0</v>
      </c>
      <c r="AC27" s="79">
        <f t="shared" si="11"/>
        <v>0</v>
      </c>
      <c r="AD27" s="16">
        <f t="shared" si="11"/>
        <v>0</v>
      </c>
    </row>
    <row r="28" spans="1:30" ht="16.5" x14ac:dyDescent="0.25">
      <c r="A28" s="27" t="s">
        <v>49</v>
      </c>
      <c r="B28" s="9" t="s">
        <v>50</v>
      </c>
      <c r="C28" s="101">
        <f t="shared" ref="C28:W28" si="13">C29</f>
        <v>1538919</v>
      </c>
      <c r="D28" s="78">
        <f t="shared" si="13"/>
        <v>1044420</v>
      </c>
      <c r="E28" s="78">
        <f t="shared" si="13"/>
        <v>38676</v>
      </c>
      <c r="F28" s="78">
        <f t="shared" si="13"/>
        <v>1083096</v>
      </c>
      <c r="G28" s="101">
        <f t="shared" si="13"/>
        <v>370678</v>
      </c>
      <c r="H28" s="78">
        <f>H29</f>
        <v>471057</v>
      </c>
      <c r="I28" s="78">
        <f>I29</f>
        <v>1775</v>
      </c>
      <c r="J28" s="78">
        <f>+H28+I28</f>
        <v>472832</v>
      </c>
      <c r="K28" s="101">
        <f t="shared" si="13"/>
        <v>546750</v>
      </c>
      <c r="L28" s="78">
        <f>L29</f>
        <v>624789</v>
      </c>
      <c r="M28" s="78">
        <f>M29</f>
        <v>9179</v>
      </c>
      <c r="N28" s="78">
        <f>+L28+M28</f>
        <v>633968</v>
      </c>
      <c r="O28" s="101">
        <f t="shared" si="13"/>
        <v>118190</v>
      </c>
      <c r="P28" s="78">
        <f>P29</f>
        <v>164689</v>
      </c>
      <c r="Q28" s="78">
        <f>Q29</f>
        <v>2281</v>
      </c>
      <c r="R28" s="78">
        <f>+P28+Q28</f>
        <v>166970</v>
      </c>
      <c r="S28" s="101">
        <f t="shared" si="13"/>
        <v>166478</v>
      </c>
      <c r="T28" s="78">
        <f>T29</f>
        <v>197371</v>
      </c>
      <c r="U28" s="78">
        <f>U29</f>
        <v>1308</v>
      </c>
      <c r="V28" s="78">
        <f>+T28+U28</f>
        <v>198679</v>
      </c>
      <c r="W28" s="101">
        <f t="shared" si="13"/>
        <v>195816</v>
      </c>
      <c r="X28" s="78">
        <f>X29</f>
        <v>232483</v>
      </c>
      <c r="Y28" s="78">
        <f>Y29</f>
        <v>4902</v>
      </c>
      <c r="Z28" s="11">
        <f>+X28+Y28</f>
        <v>237385</v>
      </c>
      <c r="AA28" s="101">
        <f>+C28+G28+K28+O28+S28+W28</f>
        <v>2936831</v>
      </c>
      <c r="AB28" s="78">
        <f t="shared" si="11"/>
        <v>2734809</v>
      </c>
      <c r="AC28" s="78">
        <f t="shared" si="11"/>
        <v>58121</v>
      </c>
      <c r="AD28" s="10">
        <f t="shared" si="11"/>
        <v>2792930</v>
      </c>
    </row>
    <row r="29" spans="1:30" ht="15.75" x14ac:dyDescent="0.25">
      <c r="A29" s="8" t="s">
        <v>51</v>
      </c>
      <c r="B29" s="9" t="s">
        <v>52</v>
      </c>
      <c r="C29" s="101">
        <f t="shared" ref="C29:O29" si="14">C30+C31+C32+C33</f>
        <v>1538919</v>
      </c>
      <c r="D29" s="78">
        <f t="shared" si="14"/>
        <v>1044420</v>
      </c>
      <c r="E29" s="78">
        <f t="shared" si="14"/>
        <v>38676</v>
      </c>
      <c r="F29" s="78">
        <f t="shared" ref="F29" si="15">F30+F31+F32+F33</f>
        <v>1083096</v>
      </c>
      <c r="G29" s="101">
        <f t="shared" si="14"/>
        <v>370678</v>
      </c>
      <c r="H29" s="78">
        <f>H30+H31+H32+H33</f>
        <v>471057</v>
      </c>
      <c r="I29" s="78">
        <f>I30+I31+I32+I33</f>
        <v>1775</v>
      </c>
      <c r="J29" s="78">
        <f>+H29+I29</f>
        <v>472832</v>
      </c>
      <c r="K29" s="101">
        <f t="shared" si="14"/>
        <v>546750</v>
      </c>
      <c r="L29" s="78">
        <f>L30+L31+L32+L33</f>
        <v>624789</v>
      </c>
      <c r="M29" s="78">
        <f>M30+M31+M32+M33</f>
        <v>9179</v>
      </c>
      <c r="N29" s="78">
        <f>+L29+M29</f>
        <v>633968</v>
      </c>
      <c r="O29" s="101">
        <f t="shared" si="14"/>
        <v>118190</v>
      </c>
      <c r="P29" s="78">
        <f>P30+P31+P32+P33</f>
        <v>164689</v>
      </c>
      <c r="Q29" s="78">
        <f>Q30+Q31+Q32+Q33</f>
        <v>2281</v>
      </c>
      <c r="R29" s="78">
        <f>+P29+Q29</f>
        <v>166970</v>
      </c>
      <c r="S29" s="101">
        <f>S30+S31+S32+S33</f>
        <v>166478</v>
      </c>
      <c r="T29" s="78">
        <f>T30+T31+T32+T33</f>
        <v>197371</v>
      </c>
      <c r="U29" s="78">
        <f>U30+U31+U32+U33</f>
        <v>1308</v>
      </c>
      <c r="V29" s="78">
        <f>+T29+U29</f>
        <v>198679</v>
      </c>
      <c r="W29" s="101">
        <f>W30+W31+W32+W33</f>
        <v>195816</v>
      </c>
      <c r="X29" s="78">
        <f>X30+X31+X32+X33</f>
        <v>232483</v>
      </c>
      <c r="Y29" s="78">
        <f>Y30+Y31+Y32+Y33</f>
        <v>4902</v>
      </c>
      <c r="Z29" s="11">
        <f>+X29+Y29</f>
        <v>237385</v>
      </c>
      <c r="AA29" s="101">
        <f>+C29+G29+K29+O29+S29+W29</f>
        <v>2936831</v>
      </c>
      <c r="AB29" s="78">
        <f t="shared" si="11"/>
        <v>2734809</v>
      </c>
      <c r="AC29" s="78">
        <f t="shared" si="11"/>
        <v>58121</v>
      </c>
      <c r="AD29" s="10">
        <f t="shared" si="11"/>
        <v>2792930</v>
      </c>
    </row>
    <row r="30" spans="1:30" ht="15.75" x14ac:dyDescent="0.25">
      <c r="A30" s="13" t="s">
        <v>53</v>
      </c>
      <c r="B30" s="14" t="s">
        <v>54</v>
      </c>
      <c r="C30" s="102"/>
      <c r="D30" s="79"/>
      <c r="E30" s="79"/>
      <c r="F30" s="15"/>
      <c r="G30" s="102"/>
      <c r="H30" s="79"/>
      <c r="I30" s="79"/>
      <c r="J30" s="15"/>
      <c r="K30" s="102"/>
      <c r="L30" s="79"/>
      <c r="M30" s="79"/>
      <c r="N30" s="15"/>
      <c r="O30" s="102"/>
      <c r="P30" s="79"/>
      <c r="Q30" s="79"/>
      <c r="R30" s="15"/>
      <c r="S30" s="102"/>
      <c r="T30" s="79"/>
      <c r="U30" s="79"/>
      <c r="V30" s="15"/>
      <c r="W30" s="102"/>
      <c r="X30" s="79"/>
      <c r="Y30" s="79"/>
      <c r="Z30" s="63"/>
      <c r="AA30" s="102">
        <f>+C30+G30+K30+O30+S30+W30</f>
        <v>0</v>
      </c>
      <c r="AB30" s="79">
        <f t="shared" si="11"/>
        <v>0</v>
      </c>
      <c r="AC30" s="79">
        <f t="shared" si="11"/>
        <v>0</v>
      </c>
      <c r="AD30" s="16">
        <f t="shared" si="11"/>
        <v>0</v>
      </c>
    </row>
    <row r="31" spans="1:30" ht="15.75" x14ac:dyDescent="0.25">
      <c r="A31" s="13" t="s">
        <v>111</v>
      </c>
      <c r="B31" s="14" t="s">
        <v>55</v>
      </c>
      <c r="C31" s="102">
        <v>41919</v>
      </c>
      <c r="D31" s="79"/>
      <c r="E31" s="79">
        <v>38676</v>
      </c>
      <c r="F31" s="43">
        <f>+D31+E31</f>
        <v>38676</v>
      </c>
      <c r="G31" s="102"/>
      <c r="H31" s="79"/>
      <c r="I31" s="79"/>
      <c r="J31" s="43"/>
      <c r="K31" s="102"/>
      <c r="L31" s="79"/>
      <c r="M31" s="79"/>
      <c r="N31" s="43"/>
      <c r="O31" s="102"/>
      <c r="P31" s="79"/>
      <c r="Q31" s="79"/>
      <c r="R31" s="43"/>
      <c r="S31" s="102"/>
      <c r="T31" s="79"/>
      <c r="U31" s="79"/>
      <c r="V31" s="43"/>
      <c r="W31" s="102"/>
      <c r="X31" s="79"/>
      <c r="Y31" s="79"/>
      <c r="Z31" s="65"/>
      <c r="AA31" s="102">
        <f>+C31+G31+K31+O31+S31+W31</f>
        <v>41919</v>
      </c>
      <c r="AB31" s="79">
        <f t="shared" si="11"/>
        <v>0</v>
      </c>
      <c r="AC31" s="79">
        <f t="shared" si="11"/>
        <v>38676</v>
      </c>
      <c r="AD31" s="16">
        <f t="shared" si="11"/>
        <v>38676</v>
      </c>
    </row>
    <row r="32" spans="1:30" ht="15.75" x14ac:dyDescent="0.25">
      <c r="A32" s="13" t="s">
        <v>56</v>
      </c>
      <c r="B32" s="14" t="s">
        <v>57</v>
      </c>
      <c r="C32" s="102">
        <v>1497000</v>
      </c>
      <c r="D32" s="79">
        <v>1044420</v>
      </c>
      <c r="E32" s="79"/>
      <c r="F32" s="43">
        <f>+D32+E32</f>
        <v>1044420</v>
      </c>
      <c r="G32" s="102">
        <v>380</v>
      </c>
      <c r="H32" s="79"/>
      <c r="I32" s="79">
        <v>275</v>
      </c>
      <c r="J32" s="79">
        <f>+H32+I32</f>
        <v>275</v>
      </c>
      <c r="K32" s="102">
        <v>517</v>
      </c>
      <c r="L32" s="79"/>
      <c r="M32" s="79">
        <v>253</v>
      </c>
      <c r="N32" s="79">
        <f>+L32+M32</f>
        <v>253</v>
      </c>
      <c r="O32" s="102">
        <v>304</v>
      </c>
      <c r="P32" s="79"/>
      <c r="Q32" s="79">
        <v>531</v>
      </c>
      <c r="R32" s="79">
        <f>+P32+Q32</f>
        <v>531</v>
      </c>
      <c r="S32" s="102">
        <v>273</v>
      </c>
      <c r="T32" s="79"/>
      <c r="U32" s="79">
        <v>308</v>
      </c>
      <c r="V32" s="79">
        <f>+T32+U32</f>
        <v>308</v>
      </c>
      <c r="W32" s="102">
        <v>407</v>
      </c>
      <c r="X32" s="79"/>
      <c r="Y32" s="79">
        <v>262</v>
      </c>
      <c r="Z32" s="17">
        <f>+X32+Y32</f>
        <v>262</v>
      </c>
      <c r="AA32" s="102">
        <f>+C32+G32+K32+O32+S32+W32</f>
        <v>1498881</v>
      </c>
      <c r="AB32" s="79">
        <f t="shared" si="11"/>
        <v>1044420</v>
      </c>
      <c r="AC32" s="79">
        <f t="shared" si="11"/>
        <v>1629</v>
      </c>
      <c r="AD32" s="16">
        <f t="shared" si="11"/>
        <v>1046049</v>
      </c>
    </row>
    <row r="33" spans="1:31" s="72" customFormat="1" ht="15.75" x14ac:dyDescent="0.25">
      <c r="A33" s="69" t="s">
        <v>58</v>
      </c>
      <c r="B33" s="70" t="s">
        <v>59</v>
      </c>
      <c r="C33" s="104"/>
      <c r="D33" s="91"/>
      <c r="E33" s="91"/>
      <c r="F33" s="71"/>
      <c r="G33" s="104">
        <v>370298</v>
      </c>
      <c r="H33" s="91">
        <v>471057</v>
      </c>
      <c r="I33" s="91">
        <v>1500</v>
      </c>
      <c r="J33" s="79">
        <f>+H33+I33</f>
        <v>472557</v>
      </c>
      <c r="K33" s="104">
        <v>546233</v>
      </c>
      <c r="L33" s="91">
        <v>624789</v>
      </c>
      <c r="M33" s="91">
        <v>8926</v>
      </c>
      <c r="N33" s="79">
        <f>+L33+M33</f>
        <v>633715</v>
      </c>
      <c r="O33" s="104">
        <v>117886</v>
      </c>
      <c r="P33" s="91">
        <v>164689</v>
      </c>
      <c r="Q33" s="91">
        <v>1750</v>
      </c>
      <c r="R33" s="79">
        <f>+P33+Q33</f>
        <v>166439</v>
      </c>
      <c r="S33" s="104">
        <v>166205</v>
      </c>
      <c r="T33" s="91">
        <v>197371</v>
      </c>
      <c r="U33" s="91">
        <v>1000</v>
      </c>
      <c r="V33" s="79">
        <f>+T33+U33</f>
        <v>198371</v>
      </c>
      <c r="W33" s="104">
        <v>195409</v>
      </c>
      <c r="X33" s="91">
        <v>232483</v>
      </c>
      <c r="Y33" s="91">
        <v>4640</v>
      </c>
      <c r="Z33" s="17">
        <f>+X33+Y33</f>
        <v>237123</v>
      </c>
      <c r="AA33" s="104">
        <f>+C33+G33+K33+O33+S33+W33</f>
        <v>1396031</v>
      </c>
      <c r="AB33" s="91">
        <f t="shared" si="11"/>
        <v>1690389</v>
      </c>
      <c r="AC33" s="91">
        <f t="shared" si="11"/>
        <v>17816</v>
      </c>
      <c r="AD33" s="92">
        <f t="shared" si="11"/>
        <v>1708205</v>
      </c>
    </row>
    <row r="34" spans="1:31" ht="16.5" thickBot="1" x14ac:dyDescent="0.3">
      <c r="A34" s="28"/>
      <c r="B34" s="29"/>
      <c r="C34" s="105"/>
      <c r="D34" s="99"/>
      <c r="E34" s="106"/>
      <c r="F34" s="30"/>
      <c r="G34" s="105"/>
      <c r="H34" s="99"/>
      <c r="I34" s="106"/>
      <c r="J34" s="30"/>
      <c r="K34" s="105"/>
      <c r="L34" s="99"/>
      <c r="M34" s="106"/>
      <c r="N34" s="30"/>
      <c r="O34" s="105"/>
      <c r="P34" s="99"/>
      <c r="Q34" s="106"/>
      <c r="R34" s="30"/>
      <c r="S34" s="105"/>
      <c r="T34" s="99"/>
      <c r="U34" s="106"/>
      <c r="V34" s="30"/>
      <c r="W34" s="105"/>
      <c r="X34" s="99"/>
      <c r="Y34" s="106"/>
      <c r="Z34" s="99"/>
      <c r="AA34" s="105"/>
      <c r="AB34" s="106"/>
      <c r="AC34" s="106"/>
      <c r="AD34" s="31"/>
    </row>
    <row r="35" spans="1:31" ht="17.25" thickBot="1" x14ac:dyDescent="0.3">
      <c r="A35" s="32" t="s">
        <v>60</v>
      </c>
      <c r="B35" s="33"/>
      <c r="C35" s="107">
        <f t="shared" ref="C35:W35" si="16">C7+C28</f>
        <v>3759466</v>
      </c>
      <c r="D35" s="64">
        <f t="shared" si="16"/>
        <v>3287439</v>
      </c>
      <c r="E35" s="73">
        <f t="shared" si="16"/>
        <v>57852</v>
      </c>
      <c r="F35" s="64">
        <f t="shared" si="16"/>
        <v>3345291</v>
      </c>
      <c r="G35" s="107">
        <f t="shared" si="16"/>
        <v>378716</v>
      </c>
      <c r="H35" s="64">
        <f>H7+H28</f>
        <v>484212</v>
      </c>
      <c r="I35" s="73">
        <f>I7+I28</f>
        <v>1775</v>
      </c>
      <c r="J35" s="64">
        <f>+H35+I35</f>
        <v>485987</v>
      </c>
      <c r="K35" s="107">
        <f t="shared" si="16"/>
        <v>573690</v>
      </c>
      <c r="L35" s="64">
        <f>L7+L28</f>
        <v>652094</v>
      </c>
      <c r="M35" s="73">
        <f>M7+M28</f>
        <v>9179</v>
      </c>
      <c r="N35" s="64">
        <f>+L35+M35</f>
        <v>661273</v>
      </c>
      <c r="O35" s="107">
        <f t="shared" si="16"/>
        <v>124439</v>
      </c>
      <c r="P35" s="64">
        <f>P7+P28</f>
        <v>172690</v>
      </c>
      <c r="Q35" s="73">
        <f>Q7+Q28</f>
        <v>2281</v>
      </c>
      <c r="R35" s="64">
        <f>+P35+Q35</f>
        <v>174971</v>
      </c>
      <c r="S35" s="107">
        <f t="shared" si="16"/>
        <v>173842</v>
      </c>
      <c r="T35" s="64">
        <f>T7+T28</f>
        <v>203721</v>
      </c>
      <c r="U35" s="73">
        <f>U7+U28</f>
        <v>1308</v>
      </c>
      <c r="V35" s="64">
        <f>+T35+U35</f>
        <v>205029</v>
      </c>
      <c r="W35" s="107">
        <f t="shared" si="16"/>
        <v>205162</v>
      </c>
      <c r="X35" s="64">
        <f>X7+X28</f>
        <v>240103</v>
      </c>
      <c r="Y35" s="73">
        <f>Y7+Y28</f>
        <v>5652</v>
      </c>
      <c r="Z35" s="64">
        <f>+X35+Y35</f>
        <v>245755</v>
      </c>
      <c r="AA35" s="107">
        <f>+C35+G35+K35+O35+S35+W35</f>
        <v>5215315</v>
      </c>
      <c r="AB35" s="107">
        <f>+D35+H35+L35+P35+T35+X35</f>
        <v>5040259</v>
      </c>
      <c r="AC35" s="107">
        <f>+E35+I35+M35+Q35+U35+Y35</f>
        <v>78047</v>
      </c>
      <c r="AD35" s="35">
        <f>+F35+J35+N35+R35+V35+Z35</f>
        <v>5118306</v>
      </c>
    </row>
    <row r="38" spans="1:31" ht="16.5" thickBot="1" x14ac:dyDescent="0.3">
      <c r="C38" s="4"/>
      <c r="D38" s="4"/>
      <c r="E38" s="4"/>
      <c r="F38" s="4"/>
      <c r="G38" s="3"/>
      <c r="H38" s="3"/>
      <c r="I38" s="3"/>
      <c r="J38" s="3"/>
      <c r="O38" s="113"/>
      <c r="P38" s="113"/>
      <c r="Q38" s="113"/>
      <c r="R38" s="113"/>
      <c r="S38" s="116"/>
      <c r="T38" s="116"/>
      <c r="U38" s="116"/>
      <c r="V38" s="116"/>
      <c r="W38" s="116"/>
      <c r="X38" s="116"/>
      <c r="Y38" s="116"/>
      <c r="Z38" s="116"/>
      <c r="AA38" s="1"/>
      <c r="AB38" s="1"/>
      <c r="AC38" s="1"/>
      <c r="AD38" s="4" t="s">
        <v>1</v>
      </c>
    </row>
    <row r="39" spans="1:31" ht="16.5" x14ac:dyDescent="0.25">
      <c r="A39" s="52" t="s">
        <v>61</v>
      </c>
      <c r="B39" s="54" t="s">
        <v>62</v>
      </c>
      <c r="C39" s="61" t="s">
        <v>4</v>
      </c>
      <c r="D39" s="66"/>
      <c r="E39" s="66"/>
      <c r="F39" s="51"/>
      <c r="G39" s="61" t="s">
        <v>5</v>
      </c>
      <c r="H39" s="66"/>
      <c r="I39" s="66"/>
      <c r="J39" s="66"/>
      <c r="K39" s="61" t="s">
        <v>6</v>
      </c>
      <c r="L39" s="66"/>
      <c r="M39" s="66"/>
      <c r="N39" s="66"/>
      <c r="O39" s="61" t="s">
        <v>7</v>
      </c>
      <c r="P39" s="66"/>
      <c r="Q39" s="66"/>
      <c r="R39" s="66"/>
      <c r="S39" s="50" t="s">
        <v>8</v>
      </c>
      <c r="T39" s="62"/>
      <c r="U39" s="62"/>
      <c r="V39" s="130"/>
      <c r="W39" s="61" t="s">
        <v>9</v>
      </c>
      <c r="X39" s="66"/>
      <c r="Y39" s="66"/>
      <c r="Z39" s="66"/>
      <c r="AA39" s="61" t="s">
        <v>10</v>
      </c>
      <c r="AB39" s="66"/>
      <c r="AC39" s="66"/>
      <c r="AD39" s="51"/>
    </row>
    <row r="40" spans="1:31" ht="50.25" thickBot="1" x14ac:dyDescent="0.3">
      <c r="A40" s="53"/>
      <c r="B40" s="55"/>
      <c r="C40" s="112" t="s">
        <v>109</v>
      </c>
      <c r="D40" s="67" t="s">
        <v>108</v>
      </c>
      <c r="E40" s="67" t="s">
        <v>106</v>
      </c>
      <c r="F40" s="68" t="s">
        <v>107</v>
      </c>
      <c r="G40" s="112" t="s">
        <v>109</v>
      </c>
      <c r="H40" s="67" t="s">
        <v>108</v>
      </c>
      <c r="I40" s="67" t="s">
        <v>106</v>
      </c>
      <c r="J40" s="68" t="s">
        <v>107</v>
      </c>
      <c r="K40" s="112" t="s">
        <v>109</v>
      </c>
      <c r="L40" s="67" t="s">
        <v>108</v>
      </c>
      <c r="M40" s="67" t="s">
        <v>106</v>
      </c>
      <c r="N40" s="68" t="s">
        <v>107</v>
      </c>
      <c r="O40" s="124" t="s">
        <v>109</v>
      </c>
      <c r="P40" s="74" t="s">
        <v>108</v>
      </c>
      <c r="Q40" s="74" t="s">
        <v>106</v>
      </c>
      <c r="R40" s="75" t="s">
        <v>107</v>
      </c>
      <c r="S40" s="112" t="s">
        <v>109</v>
      </c>
      <c r="T40" s="67" t="s">
        <v>108</v>
      </c>
      <c r="U40" s="67" t="s">
        <v>106</v>
      </c>
      <c r="V40" s="68" t="s">
        <v>107</v>
      </c>
      <c r="W40" s="112" t="s">
        <v>109</v>
      </c>
      <c r="X40" s="67" t="s">
        <v>108</v>
      </c>
      <c r="Y40" s="67" t="s">
        <v>106</v>
      </c>
      <c r="Z40" s="68" t="s">
        <v>107</v>
      </c>
      <c r="AA40" s="124" t="s">
        <v>109</v>
      </c>
      <c r="AB40" s="74" t="s">
        <v>108</v>
      </c>
      <c r="AC40" s="74" t="s">
        <v>106</v>
      </c>
      <c r="AD40" s="75" t="s">
        <v>107</v>
      </c>
    </row>
    <row r="41" spans="1:31" ht="16.5" x14ac:dyDescent="0.25">
      <c r="A41" s="36" t="s">
        <v>63</v>
      </c>
      <c r="B41" s="37" t="s">
        <v>64</v>
      </c>
      <c r="C41" s="100">
        <f t="shared" ref="C41:W41" si="17">C42+C53</f>
        <v>1399374</v>
      </c>
      <c r="D41" s="83">
        <f t="shared" si="17"/>
        <v>1597050</v>
      </c>
      <c r="E41" s="83">
        <f t="shared" ref="E41:F41" si="18">E42+E53</f>
        <v>1360</v>
      </c>
      <c r="F41" s="83">
        <f t="shared" si="18"/>
        <v>1598410</v>
      </c>
      <c r="G41" s="100">
        <f t="shared" si="17"/>
        <v>378441</v>
      </c>
      <c r="H41" s="83">
        <f>H42+H53</f>
        <v>484212</v>
      </c>
      <c r="I41" s="83">
        <f>I42+I53</f>
        <v>1775</v>
      </c>
      <c r="J41" s="83">
        <f>+H41+I41</f>
        <v>485987</v>
      </c>
      <c r="K41" s="100">
        <f t="shared" si="17"/>
        <v>573437</v>
      </c>
      <c r="L41" s="83">
        <f>L42+L53</f>
        <v>652094</v>
      </c>
      <c r="M41" s="83">
        <f>M42+M53</f>
        <v>9179</v>
      </c>
      <c r="N41" s="83">
        <f>+L41+M41</f>
        <v>661273</v>
      </c>
      <c r="O41" s="100">
        <f t="shared" si="17"/>
        <v>123908</v>
      </c>
      <c r="P41" s="83">
        <f t="shared" ref="P41" si="19">P42+P53</f>
        <v>172690</v>
      </c>
      <c r="Q41" s="83">
        <f>Q42+Q53</f>
        <v>2281</v>
      </c>
      <c r="R41" s="83">
        <f>+P41+Q41</f>
        <v>174971</v>
      </c>
      <c r="S41" s="100">
        <f t="shared" si="17"/>
        <v>173534</v>
      </c>
      <c r="T41" s="83">
        <f>T42+T53</f>
        <v>203721</v>
      </c>
      <c r="U41" s="83">
        <f>U42+U53</f>
        <v>1308</v>
      </c>
      <c r="V41" s="83">
        <f>+T41+U41</f>
        <v>205029</v>
      </c>
      <c r="W41" s="100">
        <f t="shared" si="17"/>
        <v>204901</v>
      </c>
      <c r="X41" s="83">
        <f>X42+X53</f>
        <v>240103</v>
      </c>
      <c r="Y41" s="83">
        <f>Y42+Y53</f>
        <v>5652</v>
      </c>
      <c r="Z41" s="38">
        <f>+X41+Y41</f>
        <v>245755</v>
      </c>
      <c r="AA41" s="100">
        <f>C41+G41+K41+O41+S41+W41</f>
        <v>2853595</v>
      </c>
      <c r="AB41" s="83">
        <f t="shared" ref="AB41:AD52" si="20">D41+H41+L41+P41+T41+X41</f>
        <v>3349870</v>
      </c>
      <c r="AC41" s="83">
        <f t="shared" si="20"/>
        <v>21555</v>
      </c>
      <c r="AD41" s="7">
        <f>F41+J41+N41+R41+V41+Z41</f>
        <v>3371425</v>
      </c>
      <c r="AE41" s="131">
        <f>+AD41+AD63</f>
        <v>3410101</v>
      </c>
    </row>
    <row r="42" spans="1:31" ht="15.75" x14ac:dyDescent="0.25">
      <c r="A42" s="39" t="s">
        <v>13</v>
      </c>
      <c r="B42" s="40"/>
      <c r="C42" s="101">
        <f t="shared" ref="C42:W42" si="21">C43+C44+C45+C46+C47</f>
        <v>798592</v>
      </c>
      <c r="D42" s="78">
        <f t="shared" si="21"/>
        <v>1314990</v>
      </c>
      <c r="E42" s="78">
        <f t="shared" ref="E42:F42" si="22">E43+E44+E45+E46+E47</f>
        <v>-5893</v>
      </c>
      <c r="F42" s="78">
        <f t="shared" si="22"/>
        <v>1309097</v>
      </c>
      <c r="G42" s="101">
        <f t="shared" si="21"/>
        <v>374746</v>
      </c>
      <c r="H42" s="78">
        <f>H43+H44+H45+H46+H47</f>
        <v>481672</v>
      </c>
      <c r="I42" s="78">
        <f>I43+I44+I45+I46+I47</f>
        <v>1775</v>
      </c>
      <c r="J42" s="78">
        <f>+H42+I42</f>
        <v>483447</v>
      </c>
      <c r="K42" s="101">
        <f t="shared" si="21"/>
        <v>569532</v>
      </c>
      <c r="L42" s="78">
        <f>L43+L44+L45+L46+L47</f>
        <v>649063</v>
      </c>
      <c r="M42" s="78">
        <f>M43+M44+M45+M46+M47</f>
        <v>9179</v>
      </c>
      <c r="N42" s="78">
        <f>+L42+M42</f>
        <v>658242</v>
      </c>
      <c r="O42" s="101">
        <f t="shared" si="21"/>
        <v>120498</v>
      </c>
      <c r="P42" s="78">
        <f t="shared" ref="P42" si="23">P43+P44+P45+P46+P47</f>
        <v>166531</v>
      </c>
      <c r="Q42" s="78">
        <f>Q43+Q44+Q45+Q46+Q47</f>
        <v>2281</v>
      </c>
      <c r="R42" s="78">
        <f>+P42+Q42</f>
        <v>168812</v>
      </c>
      <c r="S42" s="101">
        <f t="shared" si="21"/>
        <v>171089</v>
      </c>
      <c r="T42" s="78">
        <f>T43+T44+T45+T46+T47</f>
        <v>203181</v>
      </c>
      <c r="U42" s="78">
        <f>U43+U44+U45+U46+U47</f>
        <v>1308</v>
      </c>
      <c r="V42" s="78">
        <f>+T42+U42</f>
        <v>204489</v>
      </c>
      <c r="W42" s="101">
        <f t="shared" si="21"/>
        <v>196592</v>
      </c>
      <c r="X42" s="78">
        <f>X43+X44+X45+X46+X47</f>
        <v>232991</v>
      </c>
      <c r="Y42" s="78">
        <f>Y43+Y44+Y45+Y46+Y47</f>
        <v>5652</v>
      </c>
      <c r="Z42" s="11">
        <f>+X42+Y42</f>
        <v>238643</v>
      </c>
      <c r="AA42" s="101">
        <f>C42+G42+K42+O42+S42+W42</f>
        <v>2231049</v>
      </c>
      <c r="AB42" s="78">
        <f t="shared" si="20"/>
        <v>3048428</v>
      </c>
      <c r="AC42" s="78">
        <f t="shared" si="20"/>
        <v>14302</v>
      </c>
      <c r="AD42" s="10">
        <f t="shared" si="20"/>
        <v>3062730</v>
      </c>
    </row>
    <row r="43" spans="1:31" ht="15.75" x14ac:dyDescent="0.25">
      <c r="A43" s="41" t="s">
        <v>65</v>
      </c>
      <c r="B43" s="42" t="s">
        <v>66</v>
      </c>
      <c r="C43" s="102">
        <v>99054</v>
      </c>
      <c r="D43" s="79">
        <v>111359</v>
      </c>
      <c r="E43" s="79">
        <v>3000</v>
      </c>
      <c r="F43" s="16">
        <f>+D43+E43</f>
        <v>114359</v>
      </c>
      <c r="G43" s="102">
        <v>289807</v>
      </c>
      <c r="H43" s="79">
        <f>354997+15478</f>
        <v>370475</v>
      </c>
      <c r="I43" s="79">
        <v>1743</v>
      </c>
      <c r="J43" s="16">
        <f>+H43+I43</f>
        <v>372218</v>
      </c>
      <c r="K43" s="102">
        <v>391735</v>
      </c>
      <c r="L43" s="79">
        <v>450073</v>
      </c>
      <c r="M43" s="79">
        <v>8475</v>
      </c>
      <c r="N43" s="16">
        <f>+L43+M43</f>
        <v>458548</v>
      </c>
      <c r="O43" s="102">
        <v>64589</v>
      </c>
      <c r="P43" s="79">
        <v>81269</v>
      </c>
      <c r="Q43" s="79">
        <v>2220</v>
      </c>
      <c r="R43" s="16">
        <f>+P43+Q43</f>
        <v>83489</v>
      </c>
      <c r="S43" s="102">
        <v>118255</v>
      </c>
      <c r="T43" s="79">
        <v>137256</v>
      </c>
      <c r="U43" s="79">
        <v>1272</v>
      </c>
      <c r="V43" s="16">
        <f>+T43+U43</f>
        <v>138528</v>
      </c>
      <c r="W43" s="102">
        <v>128601</v>
      </c>
      <c r="X43" s="79">
        <v>148720</v>
      </c>
      <c r="Y43" s="79">
        <v>4335</v>
      </c>
      <c r="Z43" s="17">
        <f>+X43+Y43</f>
        <v>153055</v>
      </c>
      <c r="AA43" s="102">
        <f>C43+G43+K43+O43+S43+W43</f>
        <v>1092041</v>
      </c>
      <c r="AB43" s="79">
        <f t="shared" si="20"/>
        <v>1299152</v>
      </c>
      <c r="AC43" s="79">
        <f t="shared" si="20"/>
        <v>21045</v>
      </c>
      <c r="AD43" s="16">
        <f t="shared" si="20"/>
        <v>1320197</v>
      </c>
    </row>
    <row r="44" spans="1:31" ht="15.75" x14ac:dyDescent="0.25">
      <c r="A44" s="41" t="s">
        <v>67</v>
      </c>
      <c r="B44" s="42" t="s">
        <v>68</v>
      </c>
      <c r="C44" s="102">
        <v>14748</v>
      </c>
      <c r="D44" s="79">
        <v>17115</v>
      </c>
      <c r="E44" s="79"/>
      <c r="F44" s="16">
        <f>+D44+E44</f>
        <v>17115</v>
      </c>
      <c r="G44" s="102">
        <v>41159</v>
      </c>
      <c r="H44" s="79">
        <f>50597+2124</f>
        <v>52721</v>
      </c>
      <c r="I44" s="79">
        <v>32</v>
      </c>
      <c r="J44" s="16">
        <f>+H44+I44</f>
        <v>52753</v>
      </c>
      <c r="K44" s="102">
        <v>54559</v>
      </c>
      <c r="L44" s="79">
        <v>66308</v>
      </c>
      <c r="M44" s="79">
        <v>451</v>
      </c>
      <c r="N44" s="16">
        <f>+L44+M44</f>
        <v>66759</v>
      </c>
      <c r="O44" s="102">
        <v>8804</v>
      </c>
      <c r="P44" s="79">
        <v>11979</v>
      </c>
      <c r="Q44" s="79">
        <v>61</v>
      </c>
      <c r="R44" s="16">
        <f>+P44+Q44</f>
        <v>12040</v>
      </c>
      <c r="S44" s="102">
        <v>14917</v>
      </c>
      <c r="T44" s="79">
        <v>18509</v>
      </c>
      <c r="U44" s="79">
        <v>36</v>
      </c>
      <c r="V44" s="16">
        <f>+T44+U44</f>
        <v>18545</v>
      </c>
      <c r="W44" s="102">
        <v>17575</v>
      </c>
      <c r="X44" s="79">
        <v>20261</v>
      </c>
      <c r="Y44" s="79">
        <v>305</v>
      </c>
      <c r="Z44" s="17">
        <f>+X44+Y44</f>
        <v>20566</v>
      </c>
      <c r="AA44" s="102">
        <f>C44+G44+K44+O44+S44+W44</f>
        <v>151762</v>
      </c>
      <c r="AB44" s="79">
        <f t="shared" si="20"/>
        <v>186893</v>
      </c>
      <c r="AC44" s="79">
        <f t="shared" si="20"/>
        <v>885</v>
      </c>
      <c r="AD44" s="16">
        <f t="shared" si="20"/>
        <v>187778</v>
      </c>
    </row>
    <row r="45" spans="1:31" ht="15.75" x14ac:dyDescent="0.25">
      <c r="A45" s="41" t="s">
        <v>69</v>
      </c>
      <c r="B45" s="42" t="s">
        <v>70</v>
      </c>
      <c r="C45" s="102">
        <v>543882</v>
      </c>
      <c r="D45" s="79">
        <v>551919</v>
      </c>
      <c r="E45" s="79">
        <v>5842</v>
      </c>
      <c r="F45" s="16">
        <f>+D45+E45</f>
        <v>557761</v>
      </c>
      <c r="G45" s="102">
        <v>43780</v>
      </c>
      <c r="H45" s="79">
        <f>58328+148</f>
        <v>58476</v>
      </c>
      <c r="I45" s="79"/>
      <c r="J45" s="16">
        <f>+H45+I45</f>
        <v>58476</v>
      </c>
      <c r="K45" s="102">
        <v>123238</v>
      </c>
      <c r="L45" s="79">
        <v>132682</v>
      </c>
      <c r="M45" s="79">
        <v>253</v>
      </c>
      <c r="N45" s="16">
        <f>+L45+M45</f>
        <v>132935</v>
      </c>
      <c r="O45" s="102">
        <v>47105</v>
      </c>
      <c r="P45" s="79">
        <v>73283</v>
      </c>
      <c r="Q45" s="79"/>
      <c r="R45" s="16">
        <f>+P45+Q45</f>
        <v>73283</v>
      </c>
      <c r="S45" s="102">
        <v>37917</v>
      </c>
      <c r="T45" s="79">
        <v>47416</v>
      </c>
      <c r="U45" s="79"/>
      <c r="V45" s="16">
        <f>+T45+U45</f>
        <v>47416</v>
      </c>
      <c r="W45" s="102">
        <v>50416</v>
      </c>
      <c r="X45" s="79">
        <v>64010</v>
      </c>
      <c r="Y45" s="79">
        <v>1012</v>
      </c>
      <c r="Z45" s="17">
        <f>+X45+Y45</f>
        <v>65022</v>
      </c>
      <c r="AA45" s="102">
        <f>C45+G45+K45+O45+S45+W45</f>
        <v>846338</v>
      </c>
      <c r="AB45" s="79">
        <f t="shared" si="20"/>
        <v>927786</v>
      </c>
      <c r="AC45" s="79">
        <f t="shared" si="20"/>
        <v>7107</v>
      </c>
      <c r="AD45" s="16">
        <f t="shared" si="20"/>
        <v>934893</v>
      </c>
    </row>
    <row r="46" spans="1:31" ht="15.75" x14ac:dyDescent="0.25">
      <c r="A46" s="41" t="s">
        <v>71</v>
      </c>
      <c r="B46" s="42" t="s">
        <v>72</v>
      </c>
      <c r="C46" s="102">
        <v>10167</v>
      </c>
      <c r="D46" s="79">
        <v>12000</v>
      </c>
      <c r="E46" s="79"/>
      <c r="F46" s="16">
        <f>+D46+E46</f>
        <v>12000</v>
      </c>
      <c r="G46" s="102"/>
      <c r="H46" s="79"/>
      <c r="I46" s="79"/>
      <c r="J46" s="16"/>
      <c r="K46" s="102"/>
      <c r="L46" s="79"/>
      <c r="M46" s="79"/>
      <c r="N46" s="16"/>
      <c r="O46" s="102"/>
      <c r="P46" s="79"/>
      <c r="Q46" s="79"/>
      <c r="R46" s="16"/>
      <c r="S46" s="102"/>
      <c r="T46" s="79"/>
      <c r="U46" s="79"/>
      <c r="V46" s="16"/>
      <c r="W46" s="102"/>
      <c r="X46" s="79"/>
      <c r="Y46" s="79"/>
      <c r="Z46" s="17"/>
      <c r="AA46" s="102">
        <f>C46+G46+K46+O46+S46+W46</f>
        <v>10167</v>
      </c>
      <c r="AB46" s="79">
        <f t="shared" si="20"/>
        <v>12000</v>
      </c>
      <c r="AC46" s="79">
        <f t="shared" si="20"/>
        <v>0</v>
      </c>
      <c r="AD46" s="16">
        <f t="shared" si="20"/>
        <v>12000</v>
      </c>
    </row>
    <row r="47" spans="1:31" ht="15.75" x14ac:dyDescent="0.25">
      <c r="A47" s="41" t="s">
        <v>73</v>
      </c>
      <c r="B47" s="42" t="s">
        <v>74</v>
      </c>
      <c r="C47" s="104">
        <f>C48+C49+C50+C51+C52</f>
        <v>130741</v>
      </c>
      <c r="D47" s="91">
        <f>D48+D49+D50+D51+D52</f>
        <v>622597</v>
      </c>
      <c r="E47" s="91">
        <f t="shared" ref="E47:F47" si="24">E48+E49+E50+E51+E52</f>
        <v>-14735</v>
      </c>
      <c r="F47" s="91">
        <f t="shared" si="24"/>
        <v>607862</v>
      </c>
      <c r="G47" s="102">
        <f>G48+G50+G51+G52</f>
        <v>0</v>
      </c>
      <c r="H47" s="91">
        <f>H48+H50+H51+H52</f>
        <v>0</v>
      </c>
      <c r="I47" s="91"/>
      <c r="J47" s="16">
        <f>+H47+I47</f>
        <v>0</v>
      </c>
      <c r="K47" s="102">
        <f t="shared" ref="K47:W47" si="25">K50+K51+K52</f>
        <v>0</v>
      </c>
      <c r="L47" s="91">
        <f>L50+L51+L52</f>
        <v>0</v>
      </c>
      <c r="M47" s="91"/>
      <c r="N47" s="16">
        <f>+L47+M47</f>
        <v>0</v>
      </c>
      <c r="O47" s="102">
        <f t="shared" si="25"/>
        <v>0</v>
      </c>
      <c r="P47" s="91">
        <f t="shared" ref="P47" si="26">P50+P51+P52</f>
        <v>0</v>
      </c>
      <c r="Q47" s="91"/>
      <c r="R47" s="16">
        <f>+P47+Q47</f>
        <v>0</v>
      </c>
      <c r="S47" s="102">
        <f t="shared" si="25"/>
        <v>0</v>
      </c>
      <c r="T47" s="91">
        <f>T50+T51+T52</f>
        <v>0</v>
      </c>
      <c r="U47" s="91"/>
      <c r="V47" s="16">
        <f>+T47+U47</f>
        <v>0</v>
      </c>
      <c r="W47" s="102">
        <f t="shared" si="25"/>
        <v>0</v>
      </c>
      <c r="X47" s="91">
        <f>X50+X51+X52</f>
        <v>0</v>
      </c>
      <c r="Y47" s="91"/>
      <c r="Z47" s="17">
        <f>+X47+Y47</f>
        <v>0</v>
      </c>
      <c r="AA47" s="102">
        <f>C47+G47+K47+O47+S47+W47</f>
        <v>130741</v>
      </c>
      <c r="AB47" s="79">
        <f t="shared" si="20"/>
        <v>622597</v>
      </c>
      <c r="AC47" s="79">
        <f t="shared" si="20"/>
        <v>-14735</v>
      </c>
      <c r="AD47" s="16">
        <f t="shared" si="20"/>
        <v>607862</v>
      </c>
    </row>
    <row r="48" spans="1:31" x14ac:dyDescent="0.25">
      <c r="A48" s="23" t="s">
        <v>75</v>
      </c>
      <c r="B48" s="42" t="s">
        <v>76</v>
      </c>
      <c r="C48" s="108">
        <v>4216</v>
      </c>
      <c r="D48" s="86">
        <v>3000</v>
      </c>
      <c r="E48" s="86"/>
      <c r="F48" s="87">
        <f>+D48+E48</f>
        <v>3000</v>
      </c>
      <c r="G48" s="108"/>
      <c r="H48" s="86"/>
      <c r="I48" s="86"/>
      <c r="J48" s="87"/>
      <c r="K48" s="108"/>
      <c r="L48" s="86"/>
      <c r="M48" s="86"/>
      <c r="N48" s="87"/>
      <c r="O48" s="108"/>
      <c r="P48" s="86"/>
      <c r="Q48" s="86"/>
      <c r="R48" s="87"/>
      <c r="S48" s="108"/>
      <c r="T48" s="86"/>
      <c r="U48" s="86"/>
      <c r="V48" s="87"/>
      <c r="W48" s="108"/>
      <c r="X48" s="86"/>
      <c r="Y48" s="86"/>
      <c r="Z48" s="119"/>
      <c r="AA48" s="108">
        <f>C48+G48+K48+O48+S48+W48</f>
        <v>4216</v>
      </c>
      <c r="AB48" s="80">
        <f t="shared" si="20"/>
        <v>3000</v>
      </c>
      <c r="AC48" s="80">
        <f t="shared" si="20"/>
        <v>0</v>
      </c>
      <c r="AD48" s="44">
        <f t="shared" si="20"/>
        <v>3000</v>
      </c>
    </row>
    <row r="49" spans="1:30" x14ac:dyDescent="0.25">
      <c r="A49" s="23" t="s">
        <v>77</v>
      </c>
      <c r="B49" s="42" t="s">
        <v>78</v>
      </c>
      <c r="C49" s="108">
        <v>36561</v>
      </c>
      <c r="D49" s="86">
        <v>0</v>
      </c>
      <c r="E49" s="86"/>
      <c r="F49" s="87">
        <f>+D49+E49</f>
        <v>0</v>
      </c>
      <c r="G49" s="108"/>
      <c r="H49" s="86"/>
      <c r="I49" s="86"/>
      <c r="J49" s="87"/>
      <c r="K49" s="108"/>
      <c r="L49" s="86"/>
      <c r="M49" s="86"/>
      <c r="N49" s="87"/>
      <c r="O49" s="108"/>
      <c r="P49" s="86"/>
      <c r="Q49" s="86"/>
      <c r="R49" s="87"/>
      <c r="S49" s="108"/>
      <c r="T49" s="86"/>
      <c r="U49" s="86"/>
      <c r="V49" s="87"/>
      <c r="W49" s="108"/>
      <c r="X49" s="86"/>
      <c r="Y49" s="86"/>
      <c r="Z49" s="119"/>
      <c r="AA49" s="108">
        <f>C49+G49+K49+O49+S49+W49</f>
        <v>36561</v>
      </c>
      <c r="AB49" s="80">
        <f t="shared" si="20"/>
        <v>0</v>
      </c>
      <c r="AC49" s="80">
        <f t="shared" si="20"/>
        <v>0</v>
      </c>
      <c r="AD49" s="44">
        <f t="shared" si="20"/>
        <v>0</v>
      </c>
    </row>
    <row r="50" spans="1:30" x14ac:dyDescent="0.25">
      <c r="A50" s="23" t="s">
        <v>79</v>
      </c>
      <c r="B50" s="42" t="s">
        <v>80</v>
      </c>
      <c r="C50" s="108">
        <v>60638</v>
      </c>
      <c r="D50" s="86">
        <v>44933</v>
      </c>
      <c r="E50" s="86">
        <v>1000</v>
      </c>
      <c r="F50" s="87">
        <f>+D50+E50</f>
        <v>45933</v>
      </c>
      <c r="G50" s="108"/>
      <c r="H50" s="86"/>
      <c r="I50" s="86"/>
      <c r="J50" s="87"/>
      <c r="K50" s="108"/>
      <c r="L50" s="86"/>
      <c r="M50" s="86"/>
      <c r="N50" s="87"/>
      <c r="O50" s="108"/>
      <c r="P50" s="86"/>
      <c r="Q50" s="86"/>
      <c r="R50" s="87"/>
      <c r="S50" s="108"/>
      <c r="T50" s="86"/>
      <c r="U50" s="86"/>
      <c r="V50" s="87"/>
      <c r="W50" s="108"/>
      <c r="X50" s="86"/>
      <c r="Y50" s="86"/>
      <c r="Z50" s="119"/>
      <c r="AA50" s="108">
        <f>C50+G50+K50+O50+S50+W50</f>
        <v>60638</v>
      </c>
      <c r="AB50" s="80">
        <f t="shared" si="20"/>
        <v>44933</v>
      </c>
      <c r="AC50" s="80">
        <f t="shared" si="20"/>
        <v>1000</v>
      </c>
      <c r="AD50" s="44">
        <f t="shared" si="20"/>
        <v>45933</v>
      </c>
    </row>
    <row r="51" spans="1:30" x14ac:dyDescent="0.25">
      <c r="A51" s="23" t="s">
        <v>81</v>
      </c>
      <c r="B51" s="42" t="s">
        <v>82</v>
      </c>
      <c r="C51" s="108">
        <v>29326</v>
      </c>
      <c r="D51" s="86">
        <v>33150</v>
      </c>
      <c r="E51" s="86"/>
      <c r="F51" s="87">
        <f>+D51+E51</f>
        <v>33150</v>
      </c>
      <c r="G51" s="108"/>
      <c r="H51" s="86"/>
      <c r="I51" s="86"/>
      <c r="J51" s="87"/>
      <c r="K51" s="108"/>
      <c r="L51" s="86"/>
      <c r="M51" s="86"/>
      <c r="N51" s="87"/>
      <c r="O51" s="108"/>
      <c r="P51" s="86"/>
      <c r="Q51" s="86"/>
      <c r="R51" s="87"/>
      <c r="S51" s="108"/>
      <c r="T51" s="86"/>
      <c r="U51" s="86"/>
      <c r="V51" s="87"/>
      <c r="W51" s="108"/>
      <c r="X51" s="86"/>
      <c r="Y51" s="86"/>
      <c r="Z51" s="119"/>
      <c r="AA51" s="108">
        <f>C51+G51+K51+O51+S51+W51</f>
        <v>29326</v>
      </c>
      <c r="AB51" s="80">
        <f t="shared" si="20"/>
        <v>33150</v>
      </c>
      <c r="AC51" s="80">
        <f t="shared" si="20"/>
        <v>0</v>
      </c>
      <c r="AD51" s="44">
        <f t="shared" si="20"/>
        <v>33150</v>
      </c>
    </row>
    <row r="52" spans="1:30" ht="15.75" x14ac:dyDescent="0.25">
      <c r="A52" s="45" t="s">
        <v>83</v>
      </c>
      <c r="B52" s="42" t="s">
        <v>84</v>
      </c>
      <c r="C52" s="109"/>
      <c r="D52" s="88">
        <v>541514</v>
      </c>
      <c r="E52" s="88">
        <v>-15735</v>
      </c>
      <c r="F52" s="87">
        <f>+D52+E52</f>
        <v>525779</v>
      </c>
      <c r="G52" s="109"/>
      <c r="H52" s="88"/>
      <c r="I52" s="88"/>
      <c r="J52" s="89"/>
      <c r="K52" s="109"/>
      <c r="L52" s="88"/>
      <c r="M52" s="88"/>
      <c r="N52" s="89"/>
      <c r="O52" s="109"/>
      <c r="P52" s="88"/>
      <c r="Q52" s="88"/>
      <c r="R52" s="89"/>
      <c r="S52" s="109"/>
      <c r="T52" s="88"/>
      <c r="U52" s="88"/>
      <c r="V52" s="89"/>
      <c r="W52" s="109"/>
      <c r="X52" s="88"/>
      <c r="Y52" s="88"/>
      <c r="Z52" s="120"/>
      <c r="AA52" s="109">
        <f>C52+G52+K52+O52+S52+W52</f>
        <v>0</v>
      </c>
      <c r="AB52" s="81">
        <f t="shared" si="20"/>
        <v>541514</v>
      </c>
      <c r="AC52" s="81">
        <f t="shared" si="20"/>
        <v>-15735</v>
      </c>
      <c r="AD52" s="84">
        <f t="shared" si="20"/>
        <v>525779</v>
      </c>
    </row>
    <row r="53" spans="1:30" ht="15.75" x14ac:dyDescent="0.25">
      <c r="A53" s="39" t="s">
        <v>85</v>
      </c>
      <c r="B53" s="40"/>
      <c r="C53" s="101">
        <f t="shared" ref="C53:W53" si="27">C54+C55+C56</f>
        <v>600782</v>
      </c>
      <c r="D53" s="90">
        <f t="shared" si="27"/>
        <v>282060</v>
      </c>
      <c r="E53" s="90">
        <f t="shared" si="27"/>
        <v>7253</v>
      </c>
      <c r="F53" s="90">
        <f t="shared" si="27"/>
        <v>289313</v>
      </c>
      <c r="G53" s="101">
        <f t="shared" si="27"/>
        <v>3695</v>
      </c>
      <c r="H53" s="90">
        <f>H54+H55+H56</f>
        <v>2540</v>
      </c>
      <c r="I53" s="90">
        <f>I54+I55+I56</f>
        <v>0</v>
      </c>
      <c r="J53" s="90">
        <f>+H53+I53</f>
        <v>2540</v>
      </c>
      <c r="K53" s="101">
        <f t="shared" si="27"/>
        <v>3905</v>
      </c>
      <c r="L53" s="90">
        <f>L54+L55+L56</f>
        <v>3031</v>
      </c>
      <c r="M53" s="90">
        <f>M54+M55+M56</f>
        <v>0</v>
      </c>
      <c r="N53" s="90">
        <f>+L53+M53</f>
        <v>3031</v>
      </c>
      <c r="O53" s="101">
        <f t="shared" si="27"/>
        <v>3410</v>
      </c>
      <c r="P53" s="90">
        <f t="shared" ref="P53" si="28">P54+P55+P56</f>
        <v>6159</v>
      </c>
      <c r="Q53" s="90">
        <f>Q54+Q55+Q56</f>
        <v>0</v>
      </c>
      <c r="R53" s="90">
        <f>+P53+Q53</f>
        <v>6159</v>
      </c>
      <c r="S53" s="101">
        <f t="shared" si="27"/>
        <v>2445</v>
      </c>
      <c r="T53" s="90">
        <f>T54+T55+T56</f>
        <v>540</v>
      </c>
      <c r="U53" s="90">
        <f>U54+U55+U56</f>
        <v>0</v>
      </c>
      <c r="V53" s="90">
        <f>+T53+U53</f>
        <v>540</v>
      </c>
      <c r="W53" s="101">
        <f t="shared" si="27"/>
        <v>8309</v>
      </c>
      <c r="X53" s="90">
        <f>X54+X55+X56</f>
        <v>7112</v>
      </c>
      <c r="Y53" s="90">
        <f>Y54+Y55+Y56</f>
        <v>0</v>
      </c>
      <c r="Z53" s="121">
        <f>+X53+Y53</f>
        <v>7112</v>
      </c>
      <c r="AA53" s="101">
        <f>C53+G53+K53+O53+S53</f>
        <v>614237</v>
      </c>
      <c r="AB53" s="78">
        <f t="shared" ref="AB53:AD58" si="29">D53+H53+L53+P53+T53</f>
        <v>294330</v>
      </c>
      <c r="AC53" s="78">
        <f t="shared" si="29"/>
        <v>7253</v>
      </c>
      <c r="AD53" s="10">
        <f t="shared" si="29"/>
        <v>301583</v>
      </c>
    </row>
    <row r="54" spans="1:30" ht="15.75" x14ac:dyDescent="0.25">
      <c r="A54" s="41" t="s">
        <v>86</v>
      </c>
      <c r="B54" s="42" t="s">
        <v>87</v>
      </c>
      <c r="C54" s="102">
        <v>582046</v>
      </c>
      <c r="D54" s="91">
        <v>282060</v>
      </c>
      <c r="E54" s="91">
        <v>7253</v>
      </c>
      <c r="F54" s="16">
        <f>+D54+E54</f>
        <v>289313</v>
      </c>
      <c r="G54" s="102">
        <v>3695</v>
      </c>
      <c r="H54" s="91">
        <v>2540</v>
      </c>
      <c r="I54" s="91"/>
      <c r="J54" s="16">
        <f>+H54+I54</f>
        <v>2540</v>
      </c>
      <c r="K54" s="102">
        <v>3905</v>
      </c>
      <c r="L54" s="91">
        <v>3031</v>
      </c>
      <c r="M54" s="91"/>
      <c r="N54" s="16">
        <f>+L54+M54</f>
        <v>3031</v>
      </c>
      <c r="O54" s="102">
        <v>3410</v>
      </c>
      <c r="P54" s="91">
        <v>6159</v>
      </c>
      <c r="Q54" s="91"/>
      <c r="R54" s="16">
        <f>+P54+Q54</f>
        <v>6159</v>
      </c>
      <c r="S54" s="102">
        <v>2445</v>
      </c>
      <c r="T54" s="91">
        <v>540</v>
      </c>
      <c r="U54" s="91"/>
      <c r="V54" s="16">
        <f>+T54+U54</f>
        <v>540</v>
      </c>
      <c r="W54" s="102">
        <v>8309</v>
      </c>
      <c r="X54" s="91">
        <v>7112</v>
      </c>
      <c r="Y54" s="91"/>
      <c r="Z54" s="17">
        <f>+X54+Y54</f>
        <v>7112</v>
      </c>
      <c r="AA54" s="102">
        <f>C54+G54+K54+O54+S54</f>
        <v>595501</v>
      </c>
      <c r="AB54" s="79">
        <f t="shared" si="29"/>
        <v>294330</v>
      </c>
      <c r="AC54" s="79">
        <f t="shared" si="29"/>
        <v>7253</v>
      </c>
      <c r="AD54" s="16">
        <f t="shared" si="29"/>
        <v>301583</v>
      </c>
    </row>
    <row r="55" spans="1:30" ht="15.75" x14ac:dyDescent="0.25">
      <c r="A55" s="41" t="s">
        <v>88</v>
      </c>
      <c r="B55" s="42" t="s">
        <v>89</v>
      </c>
      <c r="C55" s="102">
        <v>7253</v>
      </c>
      <c r="D55" s="91"/>
      <c r="E55" s="91"/>
      <c r="F55" s="16">
        <f>+D55+E55</f>
        <v>0</v>
      </c>
      <c r="G55" s="102"/>
      <c r="H55" s="91"/>
      <c r="I55" s="91"/>
      <c r="J55" s="92"/>
      <c r="K55" s="102"/>
      <c r="L55" s="91"/>
      <c r="M55" s="91"/>
      <c r="N55" s="92"/>
      <c r="O55" s="102"/>
      <c r="P55" s="91"/>
      <c r="Q55" s="91"/>
      <c r="R55" s="92"/>
      <c r="S55" s="102"/>
      <c r="T55" s="91"/>
      <c r="U55" s="91"/>
      <c r="V55" s="92"/>
      <c r="W55" s="102"/>
      <c r="X55" s="91"/>
      <c r="Y55" s="91"/>
      <c r="Z55" s="118"/>
      <c r="AA55" s="102">
        <f>C55+G55+K55+O55+S55</f>
        <v>7253</v>
      </c>
      <c r="AB55" s="79">
        <f t="shared" si="29"/>
        <v>0</v>
      </c>
      <c r="AC55" s="79">
        <f t="shared" si="29"/>
        <v>0</v>
      </c>
      <c r="AD55" s="16">
        <f t="shared" si="29"/>
        <v>0</v>
      </c>
    </row>
    <row r="56" spans="1:30" ht="15.75" x14ac:dyDescent="0.25">
      <c r="A56" s="41" t="s">
        <v>90</v>
      </c>
      <c r="B56" s="42" t="s">
        <v>91</v>
      </c>
      <c r="C56" s="102">
        <f t="shared" ref="C56:W56" si="30">C57+C58</f>
        <v>11483</v>
      </c>
      <c r="D56" s="91">
        <f t="shared" si="30"/>
        <v>0</v>
      </c>
      <c r="E56" s="91"/>
      <c r="F56" s="16">
        <f>+D56+E56</f>
        <v>0</v>
      </c>
      <c r="G56" s="102">
        <f t="shared" si="30"/>
        <v>0</v>
      </c>
      <c r="H56" s="91">
        <f>H57+H58</f>
        <v>0</v>
      </c>
      <c r="I56" s="91"/>
      <c r="J56" s="16">
        <f>+H56+I56</f>
        <v>0</v>
      </c>
      <c r="K56" s="102">
        <f t="shared" si="30"/>
        <v>0</v>
      </c>
      <c r="L56" s="91">
        <f>L57+L58</f>
        <v>0</v>
      </c>
      <c r="M56" s="91"/>
      <c r="N56" s="16">
        <f>+L56+M56</f>
        <v>0</v>
      </c>
      <c r="O56" s="102">
        <f t="shared" si="30"/>
        <v>0</v>
      </c>
      <c r="P56" s="91">
        <f t="shared" ref="P56" si="31">P57+P58</f>
        <v>0</v>
      </c>
      <c r="Q56" s="91"/>
      <c r="R56" s="16">
        <f>+P56+Q56</f>
        <v>0</v>
      </c>
      <c r="S56" s="102">
        <f t="shared" si="30"/>
        <v>0</v>
      </c>
      <c r="T56" s="91">
        <f>T57+T58</f>
        <v>0</v>
      </c>
      <c r="U56" s="91"/>
      <c r="V56" s="16">
        <f>+T56+U56</f>
        <v>0</v>
      </c>
      <c r="W56" s="102">
        <f t="shared" si="30"/>
        <v>0</v>
      </c>
      <c r="X56" s="91">
        <f>X57+X58</f>
        <v>0</v>
      </c>
      <c r="Y56" s="91"/>
      <c r="Z56" s="17">
        <f>+X56+Y56</f>
        <v>0</v>
      </c>
      <c r="AA56" s="102">
        <f>C56+G56+K56+O56+S56</f>
        <v>11483</v>
      </c>
      <c r="AB56" s="79">
        <f t="shared" si="29"/>
        <v>0</v>
      </c>
      <c r="AC56" s="79">
        <f t="shared" si="29"/>
        <v>0</v>
      </c>
      <c r="AD56" s="16">
        <f t="shared" si="29"/>
        <v>0</v>
      </c>
    </row>
    <row r="57" spans="1:30" x14ac:dyDescent="0.25">
      <c r="A57" s="23" t="s">
        <v>92</v>
      </c>
      <c r="B57" s="42" t="s">
        <v>93</v>
      </c>
      <c r="C57" s="108">
        <v>7143</v>
      </c>
      <c r="D57" s="93">
        <v>0</v>
      </c>
      <c r="E57" s="93"/>
      <c r="F57" s="94">
        <f>+D57+E57</f>
        <v>0</v>
      </c>
      <c r="G57" s="103"/>
      <c r="H57" s="93"/>
      <c r="I57" s="93"/>
      <c r="J57" s="94"/>
      <c r="K57" s="103"/>
      <c r="L57" s="93"/>
      <c r="M57" s="93"/>
      <c r="N57" s="94"/>
      <c r="O57" s="103"/>
      <c r="P57" s="93"/>
      <c r="Q57" s="93"/>
      <c r="R57" s="94"/>
      <c r="S57" s="103"/>
      <c r="T57" s="93"/>
      <c r="U57" s="93"/>
      <c r="V57" s="94"/>
      <c r="W57" s="103"/>
      <c r="X57" s="93"/>
      <c r="Y57" s="93"/>
      <c r="Z57" s="122"/>
      <c r="AA57" s="103">
        <f>C57+G57+K57+O57+S57</f>
        <v>7143</v>
      </c>
      <c r="AB57" s="82">
        <f t="shared" si="29"/>
        <v>0</v>
      </c>
      <c r="AC57" s="82">
        <f t="shared" si="29"/>
        <v>0</v>
      </c>
      <c r="AD57" s="20">
        <f t="shared" si="29"/>
        <v>0</v>
      </c>
    </row>
    <row r="58" spans="1:30" x14ac:dyDescent="0.25">
      <c r="A58" s="23" t="s">
        <v>94</v>
      </c>
      <c r="B58" s="42" t="s">
        <v>95</v>
      </c>
      <c r="C58" s="108">
        <v>4340</v>
      </c>
      <c r="D58" s="93">
        <v>0</v>
      </c>
      <c r="E58" s="93"/>
      <c r="F58" s="94">
        <f>+D58+E58</f>
        <v>0</v>
      </c>
      <c r="G58" s="103"/>
      <c r="H58" s="93"/>
      <c r="I58" s="93"/>
      <c r="J58" s="94"/>
      <c r="K58" s="103"/>
      <c r="L58" s="93"/>
      <c r="M58" s="93"/>
      <c r="N58" s="94"/>
      <c r="O58" s="103"/>
      <c r="P58" s="93"/>
      <c r="Q58" s="93"/>
      <c r="R58" s="94"/>
      <c r="S58" s="103"/>
      <c r="T58" s="93"/>
      <c r="U58" s="93"/>
      <c r="V58" s="94"/>
      <c r="W58" s="103"/>
      <c r="X58" s="93"/>
      <c r="Y58" s="93"/>
      <c r="Z58" s="122"/>
      <c r="AA58" s="103">
        <f>C58+G58+K58+O58+S58</f>
        <v>4340</v>
      </c>
      <c r="AB58" s="82">
        <f t="shared" si="29"/>
        <v>0</v>
      </c>
      <c r="AC58" s="82">
        <f t="shared" si="29"/>
        <v>0</v>
      </c>
      <c r="AD58" s="20">
        <f t="shared" si="29"/>
        <v>0</v>
      </c>
    </row>
    <row r="59" spans="1:30" ht="15.75" x14ac:dyDescent="0.25">
      <c r="A59" s="45"/>
      <c r="B59" s="42"/>
      <c r="C59" s="102"/>
      <c r="D59" s="91"/>
      <c r="E59" s="91"/>
      <c r="F59" s="92"/>
      <c r="G59" s="102"/>
      <c r="H59" s="91"/>
      <c r="I59" s="91"/>
      <c r="J59" s="92"/>
      <c r="K59" s="102"/>
      <c r="L59" s="91"/>
      <c r="M59" s="91"/>
      <c r="N59" s="92"/>
      <c r="O59" s="102"/>
      <c r="P59" s="91"/>
      <c r="Q59" s="91"/>
      <c r="R59" s="92"/>
      <c r="S59" s="102"/>
      <c r="T59" s="91"/>
      <c r="U59" s="91"/>
      <c r="V59" s="92"/>
      <c r="W59" s="102"/>
      <c r="X59" s="91"/>
      <c r="Y59" s="91"/>
      <c r="Z59" s="118"/>
      <c r="AA59" s="102"/>
      <c r="AB59" s="79"/>
      <c r="AC59" s="79"/>
      <c r="AD59" s="16"/>
    </row>
    <row r="60" spans="1:30" ht="16.5" x14ac:dyDescent="0.25">
      <c r="A60" s="46" t="s">
        <v>96</v>
      </c>
      <c r="B60" s="40" t="s">
        <v>97</v>
      </c>
      <c r="C60" s="110">
        <f>C61</f>
        <v>1427978</v>
      </c>
      <c r="D60" s="95">
        <f>D61</f>
        <v>1690389</v>
      </c>
      <c r="E60" s="95">
        <f>E61</f>
        <v>56492</v>
      </c>
      <c r="F60" s="95">
        <f>F61</f>
        <v>1746881</v>
      </c>
      <c r="G60" s="110">
        <f t="shared" ref="G60:P60" si="32">G61</f>
        <v>0</v>
      </c>
      <c r="H60" s="95">
        <f>H61</f>
        <v>0</v>
      </c>
      <c r="I60" s="95">
        <f>I61</f>
        <v>0</v>
      </c>
      <c r="J60" s="90">
        <f>+H60+I60</f>
        <v>0</v>
      </c>
      <c r="K60" s="110">
        <f t="shared" si="32"/>
        <v>0</v>
      </c>
      <c r="L60" s="95">
        <f>L61</f>
        <v>0</v>
      </c>
      <c r="M60" s="95">
        <f>M61</f>
        <v>0</v>
      </c>
      <c r="N60" s="90">
        <f>+L60+M60</f>
        <v>0</v>
      </c>
      <c r="O60" s="110">
        <f t="shared" si="32"/>
        <v>0</v>
      </c>
      <c r="P60" s="95">
        <f t="shared" si="32"/>
        <v>0</v>
      </c>
      <c r="Q60" s="95">
        <f>Q61</f>
        <v>0</v>
      </c>
      <c r="R60" s="90">
        <f>+P60+Q60</f>
        <v>0</v>
      </c>
      <c r="S60" s="110">
        <f>S61</f>
        <v>0</v>
      </c>
      <c r="T60" s="95">
        <f>T61</f>
        <v>0</v>
      </c>
      <c r="U60" s="95">
        <f>U61</f>
        <v>0</v>
      </c>
      <c r="V60" s="90">
        <f>+T60+U60</f>
        <v>0</v>
      </c>
      <c r="W60" s="110">
        <f>W61</f>
        <v>0</v>
      </c>
      <c r="X60" s="95">
        <f>X61</f>
        <v>0</v>
      </c>
      <c r="Y60" s="95">
        <f>Y61</f>
        <v>0</v>
      </c>
      <c r="Z60" s="121">
        <f>+X60+Y60</f>
        <v>0</v>
      </c>
      <c r="AA60" s="110">
        <f>C60+G60+K60+O60+S60</f>
        <v>1427978</v>
      </c>
      <c r="AB60" s="77">
        <f t="shared" ref="AB60:AD64" si="33">D60+H60+L60+P60+T60</f>
        <v>1690389</v>
      </c>
      <c r="AC60" s="77">
        <f t="shared" si="33"/>
        <v>56492</v>
      </c>
      <c r="AD60" s="12">
        <f t="shared" si="33"/>
        <v>1746881</v>
      </c>
    </row>
    <row r="61" spans="1:30" ht="15.75" x14ac:dyDescent="0.25">
      <c r="A61" s="39" t="s">
        <v>98</v>
      </c>
      <c r="B61" s="40" t="s">
        <v>99</v>
      </c>
      <c r="C61" s="101">
        <f>C62+C63+C64</f>
        <v>1427978</v>
      </c>
      <c r="D61" s="90">
        <f>D62+D63+D64</f>
        <v>1690389</v>
      </c>
      <c r="E61" s="90">
        <f>E62+E63+E64</f>
        <v>56492</v>
      </c>
      <c r="F61" s="90">
        <f>F62+F63+F64</f>
        <v>1746881</v>
      </c>
      <c r="G61" s="101">
        <f t="shared" ref="G61:W61" si="34">G62+G63+G64</f>
        <v>0</v>
      </c>
      <c r="H61" s="90">
        <f>H62+H63+H64</f>
        <v>0</v>
      </c>
      <c r="I61" s="90">
        <f>I62+I63+I64</f>
        <v>0</v>
      </c>
      <c r="J61" s="90">
        <f>+H61+I61</f>
        <v>0</v>
      </c>
      <c r="K61" s="101">
        <f t="shared" si="34"/>
        <v>0</v>
      </c>
      <c r="L61" s="90">
        <f>L62+L63+L64</f>
        <v>0</v>
      </c>
      <c r="M61" s="90">
        <f>M62+M63+M64</f>
        <v>0</v>
      </c>
      <c r="N61" s="90">
        <f>+L61+M61</f>
        <v>0</v>
      </c>
      <c r="O61" s="101">
        <f t="shared" si="34"/>
        <v>0</v>
      </c>
      <c r="P61" s="90">
        <f t="shared" ref="P61" si="35">P62+P63+P64</f>
        <v>0</v>
      </c>
      <c r="Q61" s="90">
        <f>Q62+Q63+Q64</f>
        <v>0</v>
      </c>
      <c r="R61" s="90">
        <f>+P61+Q61</f>
        <v>0</v>
      </c>
      <c r="S61" s="101">
        <f t="shared" si="34"/>
        <v>0</v>
      </c>
      <c r="T61" s="90">
        <f>T62+T63+T64</f>
        <v>0</v>
      </c>
      <c r="U61" s="90">
        <f>U62+U63+U64</f>
        <v>0</v>
      </c>
      <c r="V61" s="90">
        <f>+T61+U61</f>
        <v>0</v>
      </c>
      <c r="W61" s="101">
        <f t="shared" si="34"/>
        <v>0</v>
      </c>
      <c r="X61" s="90">
        <f>X62+X63+X64</f>
        <v>0</v>
      </c>
      <c r="Y61" s="90">
        <f>Y62+Y63+Y64</f>
        <v>0</v>
      </c>
      <c r="Z61" s="121">
        <f>+X61+Y61</f>
        <v>0</v>
      </c>
      <c r="AA61" s="101">
        <f>C61+G61+K61+O61+S61</f>
        <v>1427978</v>
      </c>
      <c r="AB61" s="78">
        <f t="shared" si="33"/>
        <v>1690389</v>
      </c>
      <c r="AC61" s="78">
        <f t="shared" si="33"/>
        <v>56492</v>
      </c>
      <c r="AD61" s="10">
        <f t="shared" si="33"/>
        <v>1746881</v>
      </c>
    </row>
    <row r="62" spans="1:30" ht="15.75" x14ac:dyDescent="0.25">
      <c r="A62" s="41" t="s">
        <v>100</v>
      </c>
      <c r="B62" s="42" t="s">
        <v>101</v>
      </c>
      <c r="C62" s="102"/>
      <c r="D62" s="91"/>
      <c r="E62" s="91"/>
      <c r="F62" s="92"/>
      <c r="G62" s="102"/>
      <c r="H62" s="91"/>
      <c r="I62" s="91"/>
      <c r="J62" s="92"/>
      <c r="K62" s="102"/>
      <c r="L62" s="91"/>
      <c r="M62" s="91"/>
      <c r="N62" s="92"/>
      <c r="O62" s="102"/>
      <c r="P62" s="91"/>
      <c r="Q62" s="91"/>
      <c r="R62" s="92"/>
      <c r="S62" s="102"/>
      <c r="T62" s="91"/>
      <c r="U62" s="91"/>
      <c r="V62" s="92"/>
      <c r="W62" s="102"/>
      <c r="X62" s="91"/>
      <c r="Y62" s="91"/>
      <c r="Z62" s="118"/>
      <c r="AA62" s="102">
        <f>C62+G62+K62+O62+S62</f>
        <v>0</v>
      </c>
      <c r="AB62" s="79">
        <f t="shared" si="33"/>
        <v>0</v>
      </c>
      <c r="AC62" s="79">
        <f t="shared" si="33"/>
        <v>0</v>
      </c>
      <c r="AD62" s="16">
        <f t="shared" si="33"/>
        <v>0</v>
      </c>
    </row>
    <row r="63" spans="1:30" ht="15.75" x14ac:dyDescent="0.25">
      <c r="A63" s="41" t="s">
        <v>110</v>
      </c>
      <c r="B63" s="42" t="s">
        <v>102</v>
      </c>
      <c r="C63" s="102">
        <v>31946</v>
      </c>
      <c r="D63" s="91"/>
      <c r="E63" s="91">
        <v>38676</v>
      </c>
      <c r="F63" s="92">
        <f>+D63+E63</f>
        <v>38676</v>
      </c>
      <c r="G63" s="102"/>
      <c r="H63" s="91"/>
      <c r="I63" s="91"/>
      <c r="J63" s="92"/>
      <c r="K63" s="102"/>
      <c r="L63" s="91"/>
      <c r="M63" s="91"/>
      <c r="N63" s="92"/>
      <c r="O63" s="102"/>
      <c r="P63" s="91"/>
      <c r="Q63" s="91"/>
      <c r="R63" s="92"/>
      <c r="S63" s="102"/>
      <c r="T63" s="91"/>
      <c r="U63" s="91"/>
      <c r="V63" s="92"/>
      <c r="W63" s="102"/>
      <c r="X63" s="91"/>
      <c r="Y63" s="91"/>
      <c r="Z63" s="118"/>
      <c r="AA63" s="102">
        <f>C63+G63+K63+O63+S63</f>
        <v>31946</v>
      </c>
      <c r="AB63" s="79">
        <f t="shared" si="33"/>
        <v>0</v>
      </c>
      <c r="AC63" s="79">
        <f t="shared" si="33"/>
        <v>38676</v>
      </c>
      <c r="AD63" s="16">
        <f t="shared" si="33"/>
        <v>38676</v>
      </c>
    </row>
    <row r="64" spans="1:30" ht="15.75" x14ac:dyDescent="0.25">
      <c r="A64" s="41" t="s">
        <v>103</v>
      </c>
      <c r="B64" s="42" t="s">
        <v>104</v>
      </c>
      <c r="C64" s="102">
        <v>1396032</v>
      </c>
      <c r="D64" s="91">
        <v>1690389</v>
      </c>
      <c r="E64" s="91">
        <v>17816</v>
      </c>
      <c r="F64" s="92">
        <f>+D64+E64</f>
        <v>1708205</v>
      </c>
      <c r="G64" s="102"/>
      <c r="H64" s="91"/>
      <c r="I64" s="91"/>
      <c r="J64" s="92"/>
      <c r="K64" s="102"/>
      <c r="L64" s="91"/>
      <c r="M64" s="91"/>
      <c r="N64" s="92"/>
      <c r="O64" s="102"/>
      <c r="P64" s="91"/>
      <c r="Q64" s="91"/>
      <c r="R64" s="92"/>
      <c r="S64" s="102"/>
      <c r="T64" s="91"/>
      <c r="U64" s="91"/>
      <c r="V64" s="92"/>
      <c r="W64" s="102"/>
      <c r="X64" s="91"/>
      <c r="Y64" s="91"/>
      <c r="Z64" s="118"/>
      <c r="AA64" s="102">
        <f>C64+G64+K64+O64+S64</f>
        <v>1396032</v>
      </c>
      <c r="AB64" s="79">
        <f t="shared" si="33"/>
        <v>1690389</v>
      </c>
      <c r="AC64" s="79">
        <f t="shared" si="33"/>
        <v>17816</v>
      </c>
      <c r="AD64" s="16">
        <f t="shared" si="33"/>
        <v>1708205</v>
      </c>
    </row>
    <row r="65" spans="1:30" ht="16.5" thickBot="1" x14ac:dyDescent="0.3">
      <c r="A65" s="47"/>
      <c r="B65" s="48"/>
      <c r="C65" s="111"/>
      <c r="D65" s="97"/>
      <c r="E65" s="97"/>
      <c r="F65" s="98"/>
      <c r="G65" s="111"/>
      <c r="H65" s="97"/>
      <c r="I65" s="97"/>
      <c r="J65" s="98"/>
      <c r="K65" s="111"/>
      <c r="L65" s="97"/>
      <c r="M65" s="97"/>
      <c r="N65" s="98"/>
      <c r="O65" s="125"/>
      <c r="P65" s="85"/>
      <c r="Q65" s="97"/>
      <c r="R65" s="98"/>
      <c r="S65" s="125"/>
      <c r="T65" s="85"/>
      <c r="U65" s="97"/>
      <c r="V65" s="98"/>
      <c r="W65" s="125"/>
      <c r="X65" s="85"/>
      <c r="Y65" s="97"/>
      <c r="Z65" s="123"/>
      <c r="AA65" s="125"/>
      <c r="AB65" s="85"/>
      <c r="AC65" s="85"/>
      <c r="AD65" s="49"/>
    </row>
    <row r="66" spans="1:30" ht="17.25" thickBot="1" x14ac:dyDescent="0.3">
      <c r="A66" s="32" t="s">
        <v>105</v>
      </c>
      <c r="B66" s="96"/>
      <c r="C66" s="107">
        <f t="shared" ref="C66:AD66" si="36">C41+C60</f>
        <v>2827352</v>
      </c>
      <c r="D66" s="73">
        <f t="shared" si="36"/>
        <v>3287439</v>
      </c>
      <c r="E66" s="73">
        <f t="shared" si="36"/>
        <v>57852</v>
      </c>
      <c r="F66" s="73">
        <f t="shared" si="36"/>
        <v>3345291</v>
      </c>
      <c r="G66" s="107">
        <f t="shared" si="36"/>
        <v>378441</v>
      </c>
      <c r="H66" s="73">
        <f>H41+H60</f>
        <v>484212</v>
      </c>
      <c r="I66" s="73">
        <f>I41+I60</f>
        <v>1775</v>
      </c>
      <c r="J66" s="73">
        <f>+H66+I66</f>
        <v>485987</v>
      </c>
      <c r="K66" s="107">
        <f t="shared" si="36"/>
        <v>573437</v>
      </c>
      <c r="L66" s="73">
        <f>L41+L60</f>
        <v>652094</v>
      </c>
      <c r="M66" s="73">
        <f>M41+M60</f>
        <v>9179</v>
      </c>
      <c r="N66" s="73">
        <f>+L66+M66</f>
        <v>661273</v>
      </c>
      <c r="O66" s="126">
        <f t="shared" si="36"/>
        <v>123908</v>
      </c>
      <c r="P66" s="76">
        <f t="shared" ref="P66" si="37">P41+P60</f>
        <v>172690</v>
      </c>
      <c r="Q66" s="73">
        <f>Q41+Q60</f>
        <v>2281</v>
      </c>
      <c r="R66" s="73">
        <f>+P66+Q66</f>
        <v>174971</v>
      </c>
      <c r="S66" s="107">
        <f t="shared" si="36"/>
        <v>173534</v>
      </c>
      <c r="T66" s="34">
        <f>T41+T60</f>
        <v>203721</v>
      </c>
      <c r="U66" s="73">
        <f>U41+U60</f>
        <v>1308</v>
      </c>
      <c r="V66" s="73">
        <f>+T66+U66</f>
        <v>205029</v>
      </c>
      <c r="W66" s="107">
        <f t="shared" si="36"/>
        <v>204901</v>
      </c>
      <c r="X66" s="34">
        <f>X41+X60</f>
        <v>240103</v>
      </c>
      <c r="Y66" s="73">
        <f>Y41+Y60</f>
        <v>5652</v>
      </c>
      <c r="Z66" s="73">
        <f>+X66+Y66</f>
        <v>245755</v>
      </c>
      <c r="AA66" s="107">
        <f>AA41+AA60</f>
        <v>4281573</v>
      </c>
      <c r="AB66" s="107">
        <f t="shared" ref="AB66:AD66" si="38">AB41+AB60</f>
        <v>5040259</v>
      </c>
      <c r="AC66" s="107">
        <f t="shared" si="38"/>
        <v>78047</v>
      </c>
      <c r="AD66" s="35">
        <f>+F66+J66+N66+R66+V66+Z66</f>
        <v>5118306</v>
      </c>
    </row>
    <row r="67" spans="1:30" x14ac:dyDescent="0.25">
      <c r="C67" s="3"/>
      <c r="D67" s="1"/>
      <c r="E67" s="1"/>
      <c r="F67" s="1"/>
    </row>
    <row r="68" spans="1:30" x14ac:dyDescent="0.25">
      <c r="C68" s="3"/>
      <c r="D68" s="3">
        <f>+D35-D66</f>
        <v>0</v>
      </c>
      <c r="E68" s="3"/>
      <c r="F68" s="3"/>
    </row>
  </sheetData>
  <mergeCells count="19">
    <mergeCell ref="A2:AD2"/>
    <mergeCell ref="A5:A6"/>
    <mergeCell ref="B5:B6"/>
    <mergeCell ref="G5:J5"/>
    <mergeCell ref="K5:N5"/>
    <mergeCell ref="O5:R5"/>
    <mergeCell ref="S5:V5"/>
    <mergeCell ref="W5:Z5"/>
    <mergeCell ref="AA5:AD5"/>
    <mergeCell ref="C5:F5"/>
    <mergeCell ref="S39:V39"/>
    <mergeCell ref="W39:Z39"/>
    <mergeCell ref="AA39:AD39"/>
    <mergeCell ref="A39:A40"/>
    <mergeCell ref="B39:B40"/>
    <mergeCell ref="G39:J39"/>
    <mergeCell ref="K39:N39"/>
    <mergeCell ref="O39:R39"/>
    <mergeCell ref="C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dcterms:created xsi:type="dcterms:W3CDTF">2026-05-13T08:35:58Z</dcterms:created>
  <dcterms:modified xsi:type="dcterms:W3CDTF">2026-05-13T10:23:24Z</dcterms:modified>
</cp:coreProperties>
</file>