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Kepviselo_testuleti_eloterjesztesek\2021 előterjesztések\14 december\"/>
    </mc:Choice>
  </mc:AlternateContent>
  <xr:revisionPtr revIDLastSave="0" documentId="13_ncr:1_{E822ABEC-F4F8-48B7-83A3-975A6D2A29FA}" xr6:coauthVersionLast="47" xr6:coauthVersionMax="47" xr10:uidLastSave="{00000000-0000-0000-0000-000000000000}"/>
  <bookViews>
    <workbookView xWindow="-120" yWindow="-120" windowWidth="29040" windowHeight="15840" activeTab="1" xr2:uid="{07A659FF-3087-4687-B6DE-52B89A8599BA}"/>
  </bookViews>
  <sheets>
    <sheet name="kiadott terület" sheetId="1" r:id="rId1"/>
    <sheet name="előkalkuláció könyvtár terem" sheetId="2" r:id="rId2"/>
    <sheet name="előkalkuláció kisterem" sheetId="4" r:id="rId3"/>
    <sheet name="előkalkuláció galéria" sheetId="5" r:id="rId4"/>
    <sheet name="előkalk. nagyterem színpaddal" sheetId="6" r:id="rId5"/>
    <sheet name="előkalk. nagyterem színpad nélk" sheetId="7" r:id="rId6"/>
    <sheet name="előkalkuláció udvar" sheetId="8" r:id="rId7"/>
    <sheet name="előkalkuláció faluház" sheetId="9" r:id="rId8"/>
  </sheets>
  <definedNames>
    <definedName name="_xlnm.Print_Area" localSheetId="1">'előkalkuláció könyvtár terem'!$A$1:$B$20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9" l="1"/>
  <c r="A23" i="9"/>
  <c r="B23" i="8"/>
  <c r="A23" i="8"/>
  <c r="B23" i="7"/>
  <c r="A23" i="7"/>
  <c r="B23" i="5"/>
  <c r="B23" i="4"/>
  <c r="B23" i="6"/>
  <c r="A23" i="6"/>
  <c r="A23" i="5"/>
  <c r="A23" i="4"/>
  <c r="B11" i="9"/>
  <c r="B15" i="9" s="1"/>
  <c r="B18" i="9" s="1"/>
  <c r="B19" i="9" s="1"/>
  <c r="B7" i="9"/>
  <c r="K4" i="9"/>
  <c r="L3" i="9"/>
  <c r="L2" i="9"/>
  <c r="B11" i="8"/>
  <c r="B15" i="8" s="1"/>
  <c r="B18" i="8" s="1"/>
  <c r="B19" i="8" s="1"/>
  <c r="B7" i="8"/>
  <c r="K4" i="8"/>
  <c r="L3" i="8"/>
  <c r="L2" i="8"/>
  <c r="B11" i="7"/>
  <c r="B15" i="7" s="1"/>
  <c r="B18" i="7" s="1"/>
  <c r="B19" i="7" s="1"/>
  <c r="B7" i="7"/>
  <c r="K4" i="7"/>
  <c r="L3" i="7"/>
  <c r="L2" i="7"/>
  <c r="L4" i="7" s="1"/>
  <c r="B11" i="6"/>
  <c r="B15" i="6" s="1"/>
  <c r="B18" i="6" s="1"/>
  <c r="B19" i="6" s="1"/>
  <c r="B7" i="6"/>
  <c r="K4" i="6"/>
  <c r="L3" i="6"/>
  <c r="L2" i="6"/>
  <c r="B11" i="5"/>
  <c r="B15" i="5" s="1"/>
  <c r="B18" i="5" s="1"/>
  <c r="B19" i="5" s="1"/>
  <c r="B7" i="5"/>
  <c r="K4" i="5"/>
  <c r="L3" i="5"/>
  <c r="L2" i="5"/>
  <c r="B11" i="4"/>
  <c r="B15" i="4" s="1"/>
  <c r="B18" i="4" s="1"/>
  <c r="B19" i="4" s="1"/>
  <c r="B7" i="4"/>
  <c r="K4" i="4"/>
  <c r="L3" i="4"/>
  <c r="L2" i="4"/>
  <c r="L2" i="2"/>
  <c r="L3" i="2"/>
  <c r="B23" i="2"/>
  <c r="A23" i="2"/>
  <c r="B11" i="2"/>
  <c r="B5" i="1"/>
  <c r="B10" i="1" s="1"/>
  <c r="L4" i="9" l="1"/>
  <c r="B20" i="9" s="1"/>
  <c r="B24" i="9" s="1"/>
  <c r="L4" i="8"/>
  <c r="B20" i="8" s="1"/>
  <c r="B24" i="8" s="1"/>
  <c r="B20" i="7"/>
  <c r="L4" i="6"/>
  <c r="L4" i="5"/>
  <c r="B20" i="5" s="1"/>
  <c r="B24" i="5" s="1"/>
  <c r="L4" i="4"/>
  <c r="B20" i="4" s="1"/>
  <c r="B24" i="4" s="1"/>
  <c r="B24" i="7"/>
  <c r="B20" i="6"/>
  <c r="B24" i="6" s="1"/>
  <c r="B7" i="2"/>
  <c r="L4" i="2"/>
  <c r="K4" i="2"/>
  <c r="B15" i="2" l="1"/>
  <c r="B18" i="2" s="1"/>
  <c r="B19" i="2" s="1"/>
  <c r="B13" i="1"/>
  <c r="B20" i="2" l="1"/>
  <c r="B24" i="2" s="1"/>
</calcChain>
</file>

<file path=xl/sharedStrings.xml><?xml version="1.0" encoding="utf-8"?>
<sst xmlns="http://schemas.openxmlformats.org/spreadsheetml/2006/main" count="207" uniqueCount="46">
  <si>
    <t>összesen kiadott terület</t>
  </si>
  <si>
    <t>arány</t>
  </si>
  <si>
    <t>terület</t>
  </si>
  <si>
    <t>Személyi jellegű kif</t>
  </si>
  <si>
    <t>éves kiadás</t>
  </si>
  <si>
    <t>járulék</t>
  </si>
  <si>
    <t>Rezsi</t>
  </si>
  <si>
    <t>karbantartás</t>
  </si>
  <si>
    <t>beruházások</t>
  </si>
  <si>
    <t>Közvetlen költségek összesen</t>
  </si>
  <si>
    <t>1 m2-re jutó éves önktg</t>
  </si>
  <si>
    <t>júl-aug</t>
  </si>
  <si>
    <t>nyitva tartás</t>
  </si>
  <si>
    <t>1 m2-re jutó éves önktg/óra</t>
  </si>
  <si>
    <t>nap</t>
  </si>
  <si>
    <t>óra</t>
  </si>
  <si>
    <t>Általános költségek</t>
  </si>
  <si>
    <t>Kiadások összesen</t>
  </si>
  <si>
    <t>Az ingatlan megnevezése</t>
  </si>
  <si>
    <t>Időszak</t>
  </si>
  <si>
    <t>Várható bevétel:</t>
  </si>
  <si>
    <t>Nettó bevétel</t>
  </si>
  <si>
    <t>Áfa</t>
  </si>
  <si>
    <t>Bevétel összesen</t>
  </si>
  <si>
    <t>Előkalkuláció (adatok Ft-ban)</t>
  </si>
  <si>
    <t>Öregiskola összes alapterülete</t>
  </si>
  <si>
    <t>Öregiskola</t>
  </si>
  <si>
    <t>NATÜ</t>
  </si>
  <si>
    <t>Könyvtár terem</t>
  </si>
  <si>
    <t>Kisterem (első előadó)</t>
  </si>
  <si>
    <t>Galéria (könyvtár karzat)</t>
  </si>
  <si>
    <t>Nagyterem színpaddal</t>
  </si>
  <si>
    <t>Nagyterem színpad nélkül</t>
  </si>
  <si>
    <t>Udvar</t>
  </si>
  <si>
    <t>Faluház</t>
  </si>
  <si>
    <t>2022.01.01-től 2022.12.31-ig</t>
  </si>
  <si>
    <r>
      <t>terület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</si>
  <si>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Könyvtár terem önköltség:</t>
  </si>
  <si>
    <t>10 hó</t>
  </si>
  <si>
    <t>Kisterem önköltség:</t>
  </si>
  <si>
    <t>Könyvtár karzat önköltség:</t>
  </si>
  <si>
    <t>Nagyterem színpaddal önköltség:</t>
  </si>
  <si>
    <t>Nagyterem színpad nélküli önköltség:</t>
  </si>
  <si>
    <t>Udvar önköltség:</t>
  </si>
  <si>
    <t>Faluház önköltség:</t>
  </si>
  <si>
    <r>
      <t>terület (m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</si>
</sst>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9" fontId="0" fillId="0" borderId="0" xfId="1" applyFont="1"/>
    <xf numFmtId="164" fontId="0" fillId="0" borderId="0" xfId="1" applyNumberFormat="1" applyFont="1"/>
    <xf numFmtId="3" fontId="0" fillId="0" borderId="0" xfId="0" applyNumberFormat="1"/>
    <xf numFmtId="16" fontId="0" fillId="0" borderId="0" xfId="0" applyNumberFormat="1"/>
    <xf numFmtId="165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Fill="1"/>
    <xf numFmtId="3" fontId="0" fillId="0" borderId="0" xfId="0" applyNumberFormat="1" applyFill="1"/>
    <xf numFmtId="3" fontId="0" fillId="0" borderId="0" xfId="0" applyNumberFormat="1" applyAlignment="1">
      <alignment horizontal="right"/>
    </xf>
    <xf numFmtId="0" fontId="4" fillId="0" borderId="0" xfId="0" applyFont="1"/>
    <xf numFmtId="0" fontId="6" fillId="0" borderId="0" xfId="0" applyFont="1"/>
    <xf numFmtId="3" fontId="6" fillId="0" borderId="0" xfId="0" applyNumberFormat="1" applyFont="1"/>
    <xf numFmtId="16" fontId="6" fillId="0" borderId="0" xfId="0" applyNumberFormat="1" applyFont="1"/>
    <xf numFmtId="0" fontId="6" fillId="0" borderId="0" xfId="0" applyFont="1" applyFill="1"/>
    <xf numFmtId="0" fontId="7" fillId="0" borderId="0" xfId="0" applyFont="1"/>
    <xf numFmtId="3" fontId="7" fillId="0" borderId="0" xfId="0" applyNumberFormat="1" applyFont="1"/>
    <xf numFmtId="3" fontId="6" fillId="0" borderId="0" xfId="0" applyNumberFormat="1" applyFont="1" applyFill="1"/>
    <xf numFmtId="165" fontId="6" fillId="0" borderId="0" xfId="0" applyNumberFormat="1" applyFont="1"/>
    <xf numFmtId="3" fontId="6" fillId="0" borderId="0" xfId="0" applyNumberFormat="1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705F-141A-4C75-8A3F-33972CB88348}">
  <dimension ref="A1:C18"/>
  <sheetViews>
    <sheetView workbookViewId="0">
      <selection activeCell="E26" sqref="E26"/>
    </sheetView>
  </sheetViews>
  <sheetFormatPr defaultRowHeight="15" x14ac:dyDescent="0.25"/>
  <cols>
    <col min="1" max="1" width="28.5703125" bestFit="1" customWidth="1"/>
    <col min="2" max="2" width="13.28515625" bestFit="1" customWidth="1"/>
    <col min="3" max="3" width="10.140625" bestFit="1" customWidth="1"/>
  </cols>
  <sheetData>
    <row r="1" spans="1:3" s="9" customFormat="1" x14ac:dyDescent="0.25">
      <c r="B1" s="9" t="s">
        <v>2</v>
      </c>
    </row>
    <row r="2" spans="1:3" x14ac:dyDescent="0.25">
      <c r="A2" t="s">
        <v>28</v>
      </c>
      <c r="B2">
        <v>283.66000000000003</v>
      </c>
    </row>
    <row r="3" spans="1:3" x14ac:dyDescent="0.25">
      <c r="A3" t="s">
        <v>29</v>
      </c>
      <c r="B3">
        <v>64.14</v>
      </c>
    </row>
    <row r="4" spans="1:3" x14ac:dyDescent="0.25">
      <c r="A4" t="s">
        <v>30</v>
      </c>
      <c r="B4">
        <v>32</v>
      </c>
    </row>
    <row r="5" spans="1:3" x14ac:dyDescent="0.25">
      <c r="A5" t="s">
        <v>31</v>
      </c>
      <c r="B5">
        <f>130+66.41</f>
        <v>196.41</v>
      </c>
    </row>
    <row r="6" spans="1:3" x14ac:dyDescent="0.25">
      <c r="A6" t="s">
        <v>32</v>
      </c>
      <c r="B6">
        <v>130</v>
      </c>
    </row>
    <row r="7" spans="1:3" x14ac:dyDescent="0.25">
      <c r="A7" t="s">
        <v>33</v>
      </c>
      <c r="B7">
        <v>150</v>
      </c>
    </row>
    <row r="8" spans="1:3" x14ac:dyDescent="0.25">
      <c r="A8" t="s">
        <v>34</v>
      </c>
      <c r="B8">
        <v>83.36</v>
      </c>
    </row>
    <row r="10" spans="1:3" x14ac:dyDescent="0.25">
      <c r="A10" t="s">
        <v>0</v>
      </c>
      <c r="B10">
        <f>SUM(B2:B9)</f>
        <v>939.57</v>
      </c>
    </row>
    <row r="12" spans="1:3" x14ac:dyDescent="0.25">
      <c r="A12" t="s">
        <v>25</v>
      </c>
      <c r="B12" s="8">
        <v>1128</v>
      </c>
    </row>
    <row r="13" spans="1:3" x14ac:dyDescent="0.25">
      <c r="A13" t="s">
        <v>1</v>
      </c>
      <c r="B13" s="2">
        <f>+B10/B12</f>
        <v>0.83295212765957449</v>
      </c>
    </row>
    <row r="14" spans="1:3" x14ac:dyDescent="0.25">
      <c r="B14" s="1"/>
    </row>
    <row r="16" spans="1:3" x14ac:dyDescent="0.25">
      <c r="C16" s="3"/>
    </row>
    <row r="17" spans="3:3" x14ac:dyDescent="0.25">
      <c r="C17" s="3"/>
    </row>
    <row r="18" spans="3:3" x14ac:dyDescent="0.25">
      <c r="C18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DB4A-03D6-42BF-A2B0-E32380C37940}">
  <dimension ref="A1:L24"/>
  <sheetViews>
    <sheetView tabSelected="1" workbookViewId="0">
      <selection activeCell="B30" sqref="B30"/>
    </sheetView>
  </sheetViews>
  <sheetFormatPr defaultRowHeight="15" x14ac:dyDescent="0.25"/>
  <cols>
    <col min="1" max="1" width="27.85546875" bestFit="1" customWidth="1"/>
    <col min="2" max="2" width="36.140625" style="3" bestFit="1" customWidth="1"/>
    <col min="10" max="10" width="16.85546875" bestFit="1" customWidth="1"/>
  </cols>
  <sheetData>
    <row r="1" spans="1:12" x14ac:dyDescent="0.25">
      <c r="A1" t="s">
        <v>24</v>
      </c>
      <c r="J1" t="s">
        <v>12</v>
      </c>
      <c r="K1" t="s">
        <v>14</v>
      </c>
      <c r="L1" t="s">
        <v>15</v>
      </c>
    </row>
    <row r="2" spans="1:12" x14ac:dyDescent="0.25">
      <c r="A2" t="s">
        <v>18</v>
      </c>
      <c r="B2" s="3" t="s">
        <v>26</v>
      </c>
      <c r="J2" s="4" t="s">
        <v>11</v>
      </c>
      <c r="K2" s="10">
        <v>14</v>
      </c>
      <c r="L2">
        <f>+K2*8</f>
        <v>112</v>
      </c>
    </row>
    <row r="3" spans="1:12" x14ac:dyDescent="0.25">
      <c r="A3" t="s">
        <v>19</v>
      </c>
      <c r="B3" s="3" t="s">
        <v>35</v>
      </c>
      <c r="J3" t="s">
        <v>38</v>
      </c>
      <c r="K3" s="10">
        <v>100</v>
      </c>
      <c r="L3">
        <f>+K3*8</f>
        <v>800</v>
      </c>
    </row>
    <row r="4" spans="1:12" x14ac:dyDescent="0.25">
      <c r="A4" t="s">
        <v>20</v>
      </c>
      <c r="K4" s="10">
        <f>SUM(K2:K3)</f>
        <v>114</v>
      </c>
      <c r="L4">
        <f>SUM(L2:L3)</f>
        <v>912</v>
      </c>
    </row>
    <row r="5" spans="1:12" x14ac:dyDescent="0.25">
      <c r="A5" t="s">
        <v>21</v>
      </c>
      <c r="B5" s="3">
        <v>1817512</v>
      </c>
    </row>
    <row r="6" spans="1:12" x14ac:dyDescent="0.25">
      <c r="A6" t="s">
        <v>22</v>
      </c>
      <c r="B6" s="3">
        <v>334645</v>
      </c>
    </row>
    <row r="7" spans="1:12" s="6" customFormat="1" x14ac:dyDescent="0.25">
      <c r="A7" s="6" t="s">
        <v>23</v>
      </c>
      <c r="B7" s="7">
        <f>+B5+B6</f>
        <v>2152157</v>
      </c>
    </row>
    <row r="9" spans="1:12" x14ac:dyDescent="0.25">
      <c r="B9" s="3" t="s">
        <v>4</v>
      </c>
    </row>
    <row r="10" spans="1:12" x14ac:dyDescent="0.25">
      <c r="A10" t="s">
        <v>3</v>
      </c>
      <c r="B10" s="3">
        <v>28500000</v>
      </c>
    </row>
    <row r="11" spans="1:12" x14ac:dyDescent="0.25">
      <c r="A11" t="s">
        <v>5</v>
      </c>
      <c r="B11" s="3">
        <f>+B10*0.155</f>
        <v>4417500</v>
      </c>
    </row>
    <row r="12" spans="1:12" x14ac:dyDescent="0.25">
      <c r="A12" t="s">
        <v>6</v>
      </c>
      <c r="B12" s="3">
        <v>2500000</v>
      </c>
    </row>
    <row r="13" spans="1:12" x14ac:dyDescent="0.25">
      <c r="A13" t="s">
        <v>7</v>
      </c>
      <c r="B13" s="3">
        <v>900000</v>
      </c>
    </row>
    <row r="14" spans="1:12" x14ac:dyDescent="0.25">
      <c r="A14" t="s">
        <v>8</v>
      </c>
      <c r="B14" s="3">
        <v>0</v>
      </c>
    </row>
    <row r="15" spans="1:12" x14ac:dyDescent="0.25">
      <c r="A15" t="s">
        <v>9</v>
      </c>
      <c r="B15" s="3">
        <f>SUM(B10:B14)</f>
        <v>36317500</v>
      </c>
    </row>
    <row r="16" spans="1:12" x14ac:dyDescent="0.25">
      <c r="A16" t="s">
        <v>16</v>
      </c>
      <c r="B16" s="3">
        <v>0</v>
      </c>
    </row>
    <row r="17" spans="1:2" x14ac:dyDescent="0.25">
      <c r="A17" t="s">
        <v>27</v>
      </c>
    </row>
    <row r="18" spans="1:2" s="6" customFormat="1" x14ac:dyDescent="0.25">
      <c r="A18" s="6" t="s">
        <v>17</v>
      </c>
      <c r="B18" s="7">
        <f>+B15+B16+B17</f>
        <v>36317500</v>
      </c>
    </row>
    <row r="19" spans="1:2" x14ac:dyDescent="0.25">
      <c r="A19" t="s">
        <v>10</v>
      </c>
      <c r="B19" s="11">
        <f>+B18/'kiadott terület'!B12</f>
        <v>32196.36524822695</v>
      </c>
    </row>
    <row r="20" spans="1:2" x14ac:dyDescent="0.25">
      <c r="A20" t="s">
        <v>13</v>
      </c>
      <c r="B20" s="5">
        <f>+B19/L4</f>
        <v>35.303032070424287</v>
      </c>
    </row>
    <row r="22" spans="1:2" ht="17.25" x14ac:dyDescent="0.25">
      <c r="B22" s="12" t="s">
        <v>36</v>
      </c>
    </row>
    <row r="23" spans="1:2" x14ac:dyDescent="0.25">
      <c r="A23" t="str">
        <f>+'kiadott terület'!A2</f>
        <v>Könyvtár terem</v>
      </c>
      <c r="B23">
        <f>+'kiadott terület'!B2</f>
        <v>283.66000000000003</v>
      </c>
    </row>
    <row r="24" spans="1:2" x14ac:dyDescent="0.25">
      <c r="A24" s="6" t="s">
        <v>37</v>
      </c>
      <c r="B24" s="7">
        <f>+B23*B20</f>
        <v>10014.058077096553</v>
      </c>
    </row>
  </sheetData>
  <phoneticPr fontId="3" type="noConversion"/>
  <printOptions horizontalCentered="1" gridLines="1"/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>&amp;CÖregiskola Közösségi Ház 
és Könyvtár
2021. évi önköltségszámítás
előkalkuláció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9C41-D2A4-4C08-B0BD-9BC3776555F9}">
  <dimension ref="A1:R24"/>
  <sheetViews>
    <sheetView workbookViewId="0">
      <selection activeCell="B15" sqref="B15"/>
    </sheetView>
  </sheetViews>
  <sheetFormatPr defaultRowHeight="15" x14ac:dyDescent="0.25"/>
  <cols>
    <col min="1" max="1" width="27.85546875" style="14" bestFit="1" customWidth="1"/>
    <col min="2" max="2" width="36.140625" style="15" bestFit="1" customWidth="1"/>
    <col min="3" max="9" width="9.140625" style="14"/>
    <col min="10" max="10" width="16.85546875" style="14" bestFit="1" customWidth="1"/>
    <col min="11" max="16" width="9.140625" style="14"/>
  </cols>
  <sheetData>
    <row r="1" spans="1:18" x14ac:dyDescent="0.25">
      <c r="A1" s="14" t="s">
        <v>24</v>
      </c>
      <c r="J1" s="14" t="s">
        <v>12</v>
      </c>
      <c r="K1" s="14" t="s">
        <v>14</v>
      </c>
      <c r="L1" s="14" t="s">
        <v>15</v>
      </c>
    </row>
    <row r="2" spans="1:18" x14ac:dyDescent="0.25">
      <c r="A2" s="14" t="s">
        <v>18</v>
      </c>
      <c r="B2" s="15" t="s">
        <v>26</v>
      </c>
      <c r="J2" s="16" t="s">
        <v>11</v>
      </c>
      <c r="K2" s="17">
        <v>7</v>
      </c>
      <c r="L2" s="14">
        <f>+K2*8</f>
        <v>56</v>
      </c>
    </row>
    <row r="3" spans="1:18" x14ac:dyDescent="0.25">
      <c r="A3" s="14" t="s">
        <v>19</v>
      </c>
      <c r="B3" s="15" t="s">
        <v>35</v>
      </c>
      <c r="J3" s="14" t="s">
        <v>38</v>
      </c>
      <c r="K3" s="17">
        <v>36</v>
      </c>
      <c r="L3" s="14">
        <f>+K3*8</f>
        <v>288</v>
      </c>
    </row>
    <row r="4" spans="1:18" x14ac:dyDescent="0.25">
      <c r="A4" s="14" t="s">
        <v>20</v>
      </c>
      <c r="K4" s="17">
        <f>SUM(K2:K3)</f>
        <v>43</v>
      </c>
      <c r="L4" s="14">
        <f>SUM(L2:L3)</f>
        <v>344</v>
      </c>
    </row>
    <row r="5" spans="1:18" x14ac:dyDescent="0.25">
      <c r="A5" s="14" t="s">
        <v>21</v>
      </c>
      <c r="B5" s="15">
        <v>1817512</v>
      </c>
    </row>
    <row r="6" spans="1:18" x14ac:dyDescent="0.25">
      <c r="A6" s="14" t="s">
        <v>22</v>
      </c>
      <c r="B6" s="15">
        <v>334645</v>
      </c>
    </row>
    <row r="7" spans="1:18" x14ac:dyDescent="0.25">
      <c r="A7" s="18" t="s">
        <v>23</v>
      </c>
      <c r="B7" s="19">
        <f>+B5+B6</f>
        <v>2152157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6"/>
      <c r="R7" s="6"/>
    </row>
    <row r="9" spans="1:18" x14ac:dyDescent="0.25">
      <c r="B9" s="15" t="s">
        <v>4</v>
      </c>
    </row>
    <row r="10" spans="1:18" x14ac:dyDescent="0.25">
      <c r="A10" s="14" t="s">
        <v>3</v>
      </c>
      <c r="B10" s="15">
        <v>28500000</v>
      </c>
    </row>
    <row r="11" spans="1:18" x14ac:dyDescent="0.25">
      <c r="A11" s="14" t="s">
        <v>5</v>
      </c>
      <c r="B11" s="15">
        <f>+B10*0.155</f>
        <v>4417500</v>
      </c>
    </row>
    <row r="12" spans="1:18" x14ac:dyDescent="0.25">
      <c r="A12" s="14" t="s">
        <v>6</v>
      </c>
      <c r="B12" s="15">
        <v>2500000</v>
      </c>
    </row>
    <row r="13" spans="1:18" x14ac:dyDescent="0.25">
      <c r="A13" s="14" t="s">
        <v>7</v>
      </c>
      <c r="B13" s="15">
        <v>900000</v>
      </c>
    </row>
    <row r="14" spans="1:18" x14ac:dyDescent="0.25">
      <c r="A14" s="14" t="s">
        <v>8</v>
      </c>
      <c r="B14" s="15">
        <v>0</v>
      </c>
    </row>
    <row r="15" spans="1:18" x14ac:dyDescent="0.25">
      <c r="A15" s="14" t="s">
        <v>9</v>
      </c>
      <c r="B15" s="15">
        <f>SUM(B10:B14)</f>
        <v>36317500</v>
      </c>
    </row>
    <row r="16" spans="1:18" x14ac:dyDescent="0.25">
      <c r="A16" s="14" t="s">
        <v>16</v>
      </c>
      <c r="B16" s="15">
        <v>0</v>
      </c>
    </row>
    <row r="17" spans="1:18" x14ac:dyDescent="0.25">
      <c r="A17" s="14" t="s">
        <v>27</v>
      </c>
    </row>
    <row r="18" spans="1:18" x14ac:dyDescent="0.25">
      <c r="A18" s="18" t="s">
        <v>17</v>
      </c>
      <c r="B18" s="19">
        <f>+B15+B16+B17</f>
        <v>36317500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6"/>
      <c r="R18" s="6"/>
    </row>
    <row r="19" spans="1:18" x14ac:dyDescent="0.25">
      <c r="A19" s="14" t="s">
        <v>10</v>
      </c>
      <c r="B19" s="20">
        <f>+B18/'kiadott terület'!B12</f>
        <v>32196.36524822695</v>
      </c>
    </row>
    <row r="20" spans="1:18" x14ac:dyDescent="0.25">
      <c r="A20" s="14" t="s">
        <v>13</v>
      </c>
      <c r="B20" s="21">
        <f>+B19/L4</f>
        <v>93.594085023915554</v>
      </c>
    </row>
    <row r="22" spans="1:18" ht="17.25" x14ac:dyDescent="0.25">
      <c r="B22" s="22" t="s">
        <v>45</v>
      </c>
    </row>
    <row r="23" spans="1:18" x14ac:dyDescent="0.25">
      <c r="A23" s="14" t="str">
        <f>+'kiadott terület'!A3</f>
        <v>Kisterem (első előadó)</v>
      </c>
      <c r="B23" s="14">
        <f>+'kiadott terület'!B3</f>
        <v>64.14</v>
      </c>
    </row>
    <row r="24" spans="1:18" x14ac:dyDescent="0.25">
      <c r="A24" s="18" t="s">
        <v>39</v>
      </c>
      <c r="B24" s="19">
        <f>+B23*B20</f>
        <v>6003.1246134339435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28A7-4EFD-4E34-9F55-9FB604DE413F}">
  <dimension ref="A1:W24"/>
  <sheetViews>
    <sheetView workbookViewId="0">
      <selection activeCell="K3" sqref="K3"/>
    </sheetView>
  </sheetViews>
  <sheetFormatPr defaultRowHeight="15" x14ac:dyDescent="0.25"/>
  <cols>
    <col min="1" max="1" width="27.85546875" style="14" bestFit="1" customWidth="1"/>
    <col min="2" max="2" width="36.140625" style="15" bestFit="1" customWidth="1"/>
    <col min="3" max="9" width="9.140625" style="14"/>
    <col min="10" max="10" width="16.85546875" style="14" bestFit="1" customWidth="1"/>
    <col min="11" max="23" width="9.140625" style="14"/>
  </cols>
  <sheetData>
    <row r="1" spans="1:15" x14ac:dyDescent="0.25">
      <c r="A1" s="14" t="s">
        <v>24</v>
      </c>
      <c r="J1" s="14" t="s">
        <v>12</v>
      </c>
      <c r="K1" s="14" t="s">
        <v>14</v>
      </c>
      <c r="L1" s="14" t="s">
        <v>15</v>
      </c>
    </row>
    <row r="2" spans="1:15" x14ac:dyDescent="0.25">
      <c r="A2" s="14" t="s">
        <v>18</v>
      </c>
      <c r="B2" s="15" t="s">
        <v>26</v>
      </c>
      <c r="J2" s="16" t="s">
        <v>11</v>
      </c>
      <c r="K2" s="17">
        <v>4</v>
      </c>
      <c r="L2" s="14">
        <f>+K2*8</f>
        <v>32</v>
      </c>
    </row>
    <row r="3" spans="1:15" x14ac:dyDescent="0.25">
      <c r="A3" s="14" t="s">
        <v>19</v>
      </c>
      <c r="B3" s="15" t="s">
        <v>35</v>
      </c>
      <c r="J3" s="14" t="s">
        <v>38</v>
      </c>
      <c r="K3" s="17">
        <v>24</v>
      </c>
      <c r="L3" s="14">
        <f>+K3*8</f>
        <v>192</v>
      </c>
    </row>
    <row r="4" spans="1:15" x14ac:dyDescent="0.25">
      <c r="A4" s="14" t="s">
        <v>20</v>
      </c>
      <c r="K4" s="17">
        <f>SUM(K2:K3)</f>
        <v>28</v>
      </c>
      <c r="L4" s="14">
        <f>SUM(L2:L3)</f>
        <v>224</v>
      </c>
    </row>
    <row r="5" spans="1:15" x14ac:dyDescent="0.25">
      <c r="A5" s="14" t="s">
        <v>21</v>
      </c>
      <c r="B5" s="15">
        <v>1817512</v>
      </c>
    </row>
    <row r="6" spans="1:15" x14ac:dyDescent="0.25">
      <c r="A6" s="14" t="s">
        <v>22</v>
      </c>
      <c r="B6" s="15">
        <v>334645</v>
      </c>
    </row>
    <row r="7" spans="1:15" x14ac:dyDescent="0.25">
      <c r="A7" s="18" t="s">
        <v>23</v>
      </c>
      <c r="B7" s="19">
        <f>+B5+B6</f>
        <v>2152157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9" spans="1:15" x14ac:dyDescent="0.25">
      <c r="B9" s="15" t="s">
        <v>4</v>
      </c>
    </row>
    <row r="10" spans="1:15" x14ac:dyDescent="0.25">
      <c r="A10" s="14" t="s">
        <v>3</v>
      </c>
      <c r="B10" s="15">
        <v>28500000</v>
      </c>
    </row>
    <row r="11" spans="1:15" x14ac:dyDescent="0.25">
      <c r="A11" s="14" t="s">
        <v>5</v>
      </c>
      <c r="B11" s="15">
        <f>+B10*0.155</f>
        <v>4417500</v>
      </c>
    </row>
    <row r="12" spans="1:15" x14ac:dyDescent="0.25">
      <c r="A12" s="14" t="s">
        <v>6</v>
      </c>
      <c r="B12" s="15">
        <v>2500000</v>
      </c>
    </row>
    <row r="13" spans="1:15" x14ac:dyDescent="0.25">
      <c r="A13" s="14" t="s">
        <v>7</v>
      </c>
      <c r="B13" s="15">
        <v>1000000</v>
      </c>
    </row>
    <row r="14" spans="1:15" x14ac:dyDescent="0.25">
      <c r="A14" s="14" t="s">
        <v>8</v>
      </c>
      <c r="B14" s="15">
        <v>600000</v>
      </c>
    </row>
    <row r="15" spans="1:15" x14ac:dyDescent="0.25">
      <c r="A15" s="14" t="s">
        <v>9</v>
      </c>
      <c r="B15" s="15">
        <f>SUM(B10:B14)</f>
        <v>37017500</v>
      </c>
    </row>
    <row r="16" spans="1:15" x14ac:dyDescent="0.25">
      <c r="A16" s="14" t="s">
        <v>16</v>
      </c>
      <c r="B16" s="15">
        <v>0</v>
      </c>
    </row>
    <row r="17" spans="1:15" x14ac:dyDescent="0.25">
      <c r="A17" s="14" t="s">
        <v>27</v>
      </c>
    </row>
    <row r="18" spans="1:15" x14ac:dyDescent="0.25">
      <c r="A18" s="18" t="s">
        <v>17</v>
      </c>
      <c r="B18" s="19">
        <f>+B15+B16+B17</f>
        <v>37017500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x14ac:dyDescent="0.25">
      <c r="A19" s="14" t="s">
        <v>10</v>
      </c>
      <c r="B19" s="20">
        <f>+B18/'kiadott terület'!B12</f>
        <v>32816.932624113477</v>
      </c>
    </row>
    <row r="20" spans="1:15" x14ac:dyDescent="0.25">
      <c r="A20" s="14" t="s">
        <v>13</v>
      </c>
      <c r="B20" s="21">
        <f>+B19/L4</f>
        <v>146.50416350050659</v>
      </c>
    </row>
    <row r="22" spans="1:15" ht="17.25" x14ac:dyDescent="0.25">
      <c r="B22" s="22" t="s">
        <v>45</v>
      </c>
    </row>
    <row r="23" spans="1:15" x14ac:dyDescent="0.25">
      <c r="A23" s="14" t="str">
        <f>+'kiadott terület'!A4</f>
        <v>Galéria (könyvtár karzat)</v>
      </c>
      <c r="B23" s="14">
        <f>+'kiadott terület'!B4</f>
        <v>32</v>
      </c>
    </row>
    <row r="24" spans="1:15" x14ac:dyDescent="0.25">
      <c r="A24" s="18" t="s">
        <v>40</v>
      </c>
      <c r="B24" s="19">
        <f>+B23*B20</f>
        <v>4688.133232016211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BDA7-3B25-47FB-8C7F-19F5BB23AD74}">
  <dimension ref="A1:Q24"/>
  <sheetViews>
    <sheetView workbookViewId="0">
      <selection activeCell="B15" sqref="B15"/>
    </sheetView>
  </sheetViews>
  <sheetFormatPr defaultRowHeight="15" x14ac:dyDescent="0.25"/>
  <cols>
    <col min="1" max="1" width="31.140625" style="14" bestFit="1" customWidth="1"/>
    <col min="2" max="2" width="36.140625" style="15" bestFit="1" customWidth="1"/>
    <col min="3" max="9" width="9.140625" style="14"/>
    <col min="10" max="10" width="16.85546875" style="14" bestFit="1" customWidth="1"/>
    <col min="11" max="17" width="9.140625" style="14"/>
  </cols>
  <sheetData>
    <row r="1" spans="1:15" x14ac:dyDescent="0.25">
      <c r="A1" s="14" t="s">
        <v>24</v>
      </c>
      <c r="J1" s="14" t="s">
        <v>12</v>
      </c>
      <c r="K1" s="14" t="s">
        <v>14</v>
      </c>
      <c r="L1" s="14" t="s">
        <v>15</v>
      </c>
    </row>
    <row r="2" spans="1:15" x14ac:dyDescent="0.25">
      <c r="A2" s="14" t="s">
        <v>18</v>
      </c>
      <c r="B2" s="15" t="s">
        <v>26</v>
      </c>
      <c r="J2" s="16" t="s">
        <v>11</v>
      </c>
      <c r="K2" s="17">
        <v>14</v>
      </c>
      <c r="L2" s="14">
        <f>+K2*8</f>
        <v>112</v>
      </c>
    </row>
    <row r="3" spans="1:15" x14ac:dyDescent="0.25">
      <c r="A3" s="14" t="s">
        <v>19</v>
      </c>
      <c r="B3" s="15" t="s">
        <v>35</v>
      </c>
      <c r="J3" s="14" t="s">
        <v>38</v>
      </c>
      <c r="K3" s="17">
        <v>50</v>
      </c>
      <c r="L3" s="14">
        <f>+K3*8</f>
        <v>400</v>
      </c>
    </row>
    <row r="4" spans="1:15" x14ac:dyDescent="0.25">
      <c r="A4" s="14" t="s">
        <v>20</v>
      </c>
      <c r="K4" s="17">
        <f>SUM(K2:K3)</f>
        <v>64</v>
      </c>
      <c r="L4" s="14">
        <f>SUM(L2:L3)</f>
        <v>512</v>
      </c>
    </row>
    <row r="5" spans="1:15" x14ac:dyDescent="0.25">
      <c r="A5" s="14" t="s">
        <v>21</v>
      </c>
      <c r="B5" s="15">
        <v>1817512</v>
      </c>
    </row>
    <row r="6" spans="1:15" x14ac:dyDescent="0.25">
      <c r="A6" s="14" t="s">
        <v>22</v>
      </c>
      <c r="B6" s="15">
        <v>334645</v>
      </c>
    </row>
    <row r="7" spans="1:15" x14ac:dyDescent="0.25">
      <c r="A7" s="18" t="s">
        <v>23</v>
      </c>
      <c r="B7" s="19">
        <f>+B5+B6</f>
        <v>2152157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9" spans="1:15" x14ac:dyDescent="0.25">
      <c r="B9" s="15" t="s">
        <v>4</v>
      </c>
    </row>
    <row r="10" spans="1:15" x14ac:dyDescent="0.25">
      <c r="A10" s="14" t="s">
        <v>3</v>
      </c>
      <c r="B10" s="15">
        <v>28500000</v>
      </c>
    </row>
    <row r="11" spans="1:15" x14ac:dyDescent="0.25">
      <c r="A11" s="14" t="s">
        <v>5</v>
      </c>
      <c r="B11" s="15">
        <f>+B10*0.155</f>
        <v>4417500</v>
      </c>
    </row>
    <row r="12" spans="1:15" x14ac:dyDescent="0.25">
      <c r="A12" s="14" t="s">
        <v>6</v>
      </c>
      <c r="B12" s="15">
        <v>2500000</v>
      </c>
    </row>
    <row r="13" spans="1:15" x14ac:dyDescent="0.25">
      <c r="A13" s="14" t="s">
        <v>7</v>
      </c>
      <c r="B13" s="15">
        <v>1000000</v>
      </c>
    </row>
    <row r="14" spans="1:15" x14ac:dyDescent="0.25">
      <c r="A14" s="14" t="s">
        <v>8</v>
      </c>
      <c r="B14" s="15">
        <v>550000</v>
      </c>
    </row>
    <row r="15" spans="1:15" x14ac:dyDescent="0.25">
      <c r="A15" s="14" t="s">
        <v>9</v>
      </c>
      <c r="B15" s="15">
        <f>SUM(B10:B14)</f>
        <v>36967500</v>
      </c>
    </row>
    <row r="16" spans="1:15" x14ac:dyDescent="0.25">
      <c r="A16" s="14" t="s">
        <v>16</v>
      </c>
      <c r="B16" s="15">
        <v>0</v>
      </c>
    </row>
    <row r="17" spans="1:15" x14ac:dyDescent="0.25">
      <c r="A17" s="14" t="s">
        <v>27</v>
      </c>
      <c r="B17" s="15">
        <v>100000</v>
      </c>
    </row>
    <row r="18" spans="1:15" x14ac:dyDescent="0.25">
      <c r="A18" s="18" t="s">
        <v>17</v>
      </c>
      <c r="B18" s="19">
        <f>+B15+B16+B17</f>
        <v>37067500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x14ac:dyDescent="0.25">
      <c r="A19" s="14" t="s">
        <v>10</v>
      </c>
      <c r="B19" s="20">
        <f>+B18/'kiadott terület'!B12</f>
        <v>32861.25886524823</v>
      </c>
    </row>
    <row r="20" spans="1:15" x14ac:dyDescent="0.25">
      <c r="A20" s="14" t="s">
        <v>13</v>
      </c>
      <c r="B20" s="21">
        <f>+B19/L4</f>
        <v>64.182146221187949</v>
      </c>
    </row>
    <row r="22" spans="1:15" ht="17.25" x14ac:dyDescent="0.25">
      <c r="B22" s="22" t="s">
        <v>45</v>
      </c>
    </row>
    <row r="23" spans="1:15" x14ac:dyDescent="0.25">
      <c r="A23" s="14" t="str">
        <f>+'kiadott terület'!A5</f>
        <v>Nagyterem színpaddal</v>
      </c>
      <c r="B23" s="14">
        <f>+'kiadott terület'!B5</f>
        <v>196.41</v>
      </c>
    </row>
    <row r="24" spans="1:15" x14ac:dyDescent="0.25">
      <c r="A24" s="18" t="s">
        <v>41</v>
      </c>
      <c r="B24" s="19">
        <f>+B23*B20</f>
        <v>12606.015339303525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3C75-665E-416D-92F4-44DCF5C30739}">
  <dimension ref="A1:S24"/>
  <sheetViews>
    <sheetView workbookViewId="0">
      <selection activeCell="B13" sqref="B13"/>
    </sheetView>
  </sheetViews>
  <sheetFormatPr defaultRowHeight="15" x14ac:dyDescent="0.25"/>
  <cols>
    <col min="1" max="1" width="35.140625" style="14" bestFit="1" customWidth="1"/>
    <col min="2" max="2" width="36.140625" style="15" bestFit="1" customWidth="1"/>
    <col min="3" max="9" width="9.140625" style="14"/>
    <col min="10" max="10" width="16.85546875" style="14" bestFit="1" customWidth="1"/>
    <col min="11" max="18" width="9.140625" style="14"/>
    <col min="19" max="19" width="9.140625" style="13"/>
  </cols>
  <sheetData>
    <row r="1" spans="1:15" x14ac:dyDescent="0.25">
      <c r="A1" s="14" t="s">
        <v>24</v>
      </c>
      <c r="J1" s="14" t="s">
        <v>12</v>
      </c>
      <c r="K1" s="14" t="s">
        <v>14</v>
      </c>
      <c r="L1" s="14" t="s">
        <v>15</v>
      </c>
    </row>
    <row r="2" spans="1:15" x14ac:dyDescent="0.25">
      <c r="A2" s="14" t="s">
        <v>18</v>
      </c>
      <c r="B2" s="15" t="s">
        <v>26</v>
      </c>
      <c r="J2" s="16" t="s">
        <v>11</v>
      </c>
      <c r="K2" s="17">
        <v>14</v>
      </c>
      <c r="L2" s="14">
        <f>+K2*8</f>
        <v>112</v>
      </c>
    </row>
    <row r="3" spans="1:15" x14ac:dyDescent="0.25">
      <c r="A3" s="14" t="s">
        <v>19</v>
      </c>
      <c r="B3" s="15" t="s">
        <v>35</v>
      </c>
      <c r="J3" s="14" t="s">
        <v>38</v>
      </c>
      <c r="K3" s="17">
        <v>50</v>
      </c>
      <c r="L3" s="14">
        <f>+K3*8</f>
        <v>400</v>
      </c>
    </row>
    <row r="4" spans="1:15" x14ac:dyDescent="0.25">
      <c r="A4" s="14" t="s">
        <v>20</v>
      </c>
      <c r="K4" s="17">
        <f>SUM(K2:K3)</f>
        <v>64</v>
      </c>
      <c r="L4" s="14">
        <f>SUM(L2:L3)</f>
        <v>512</v>
      </c>
    </row>
    <row r="5" spans="1:15" x14ac:dyDescent="0.25">
      <c r="A5" s="14" t="s">
        <v>21</v>
      </c>
      <c r="B5" s="15">
        <v>1817512</v>
      </c>
    </row>
    <row r="6" spans="1:15" x14ac:dyDescent="0.25">
      <c r="A6" s="14" t="s">
        <v>22</v>
      </c>
      <c r="B6" s="15">
        <v>334645</v>
      </c>
    </row>
    <row r="7" spans="1:15" x14ac:dyDescent="0.25">
      <c r="A7" s="18" t="s">
        <v>23</v>
      </c>
      <c r="B7" s="19">
        <f>+B5+B6</f>
        <v>2152157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9" spans="1:15" x14ac:dyDescent="0.25">
      <c r="B9" s="15" t="s">
        <v>4</v>
      </c>
    </row>
    <row r="10" spans="1:15" x14ac:dyDescent="0.25">
      <c r="A10" s="14" t="s">
        <v>3</v>
      </c>
      <c r="B10" s="15">
        <v>28500000</v>
      </c>
    </row>
    <row r="11" spans="1:15" x14ac:dyDescent="0.25">
      <c r="A11" s="14" t="s">
        <v>5</v>
      </c>
      <c r="B11" s="15">
        <f>+B10*0.155</f>
        <v>4417500</v>
      </c>
    </row>
    <row r="12" spans="1:15" x14ac:dyDescent="0.25">
      <c r="A12" s="14" t="s">
        <v>6</v>
      </c>
      <c r="B12" s="15">
        <v>2500000</v>
      </c>
    </row>
    <row r="13" spans="1:15" x14ac:dyDescent="0.25">
      <c r="A13" s="14" t="s">
        <v>7</v>
      </c>
      <c r="B13" s="15">
        <v>950000</v>
      </c>
    </row>
    <row r="14" spans="1:15" x14ac:dyDescent="0.25">
      <c r="A14" s="14" t="s">
        <v>8</v>
      </c>
      <c r="B14" s="15">
        <v>400000</v>
      </c>
    </row>
    <row r="15" spans="1:15" x14ac:dyDescent="0.25">
      <c r="A15" s="14" t="s">
        <v>9</v>
      </c>
      <c r="B15" s="15">
        <f>SUM(B10:B14)</f>
        <v>36767500</v>
      </c>
    </row>
    <row r="16" spans="1:15" x14ac:dyDescent="0.25">
      <c r="A16" s="14" t="s">
        <v>16</v>
      </c>
      <c r="B16" s="15">
        <v>0</v>
      </c>
    </row>
    <row r="17" spans="1:15" x14ac:dyDescent="0.25">
      <c r="A17" s="14" t="s">
        <v>27</v>
      </c>
      <c r="B17" s="15">
        <v>100000</v>
      </c>
    </row>
    <row r="18" spans="1:15" x14ac:dyDescent="0.25">
      <c r="A18" s="18" t="s">
        <v>17</v>
      </c>
      <c r="B18" s="19">
        <f>+B15+B16+B17</f>
        <v>36867500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x14ac:dyDescent="0.25">
      <c r="A19" s="14" t="s">
        <v>10</v>
      </c>
      <c r="B19" s="20">
        <f>+B18/'kiadott terület'!B12</f>
        <v>32683.953900709221</v>
      </c>
    </row>
    <row r="20" spans="1:15" x14ac:dyDescent="0.25">
      <c r="A20" s="14" t="s">
        <v>13</v>
      </c>
      <c r="B20" s="21">
        <f>+B19/L4</f>
        <v>63.835847462322697</v>
      </c>
    </row>
    <row r="22" spans="1:15" ht="17.25" x14ac:dyDescent="0.25">
      <c r="B22" s="22" t="s">
        <v>45</v>
      </c>
    </row>
    <row r="23" spans="1:15" x14ac:dyDescent="0.25">
      <c r="A23" s="14" t="str">
        <f>+'kiadott terület'!A6</f>
        <v>Nagyterem színpad nélkül</v>
      </c>
      <c r="B23" s="14">
        <f>+'kiadott terület'!B6</f>
        <v>130</v>
      </c>
    </row>
    <row r="24" spans="1:15" x14ac:dyDescent="0.25">
      <c r="A24" s="18" t="s">
        <v>42</v>
      </c>
      <c r="B24" s="19">
        <f>+B23*B20</f>
        <v>8298.6601701019499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BA5B-3F8E-4469-94FE-0E884BEB5177}">
  <dimension ref="A1:T24"/>
  <sheetViews>
    <sheetView workbookViewId="0">
      <selection activeCell="I18" sqref="I18"/>
    </sheetView>
  </sheetViews>
  <sheetFormatPr defaultRowHeight="15" x14ac:dyDescent="0.25"/>
  <cols>
    <col min="1" max="1" width="27.85546875" style="14" bestFit="1" customWidth="1"/>
    <col min="2" max="2" width="36.140625" style="15" bestFit="1" customWidth="1"/>
    <col min="3" max="9" width="9.140625" style="14"/>
    <col min="10" max="10" width="16.85546875" style="14" bestFit="1" customWidth="1"/>
    <col min="11" max="16" width="9.140625" style="14"/>
    <col min="17" max="20" width="9.140625" style="13"/>
  </cols>
  <sheetData>
    <row r="1" spans="1:15" x14ac:dyDescent="0.25">
      <c r="A1" s="14" t="s">
        <v>24</v>
      </c>
      <c r="J1" s="14" t="s">
        <v>12</v>
      </c>
      <c r="K1" s="14" t="s">
        <v>14</v>
      </c>
      <c r="L1" s="14" t="s">
        <v>15</v>
      </c>
    </row>
    <row r="2" spans="1:15" x14ac:dyDescent="0.25">
      <c r="A2" s="14" t="s">
        <v>18</v>
      </c>
      <c r="B2" s="15" t="s">
        <v>26</v>
      </c>
      <c r="J2" s="16" t="s">
        <v>11</v>
      </c>
      <c r="K2" s="17">
        <v>50</v>
      </c>
      <c r="L2" s="14">
        <f>+K2*8</f>
        <v>400</v>
      </c>
    </row>
    <row r="3" spans="1:15" x14ac:dyDescent="0.25">
      <c r="A3" s="14" t="s">
        <v>19</v>
      </c>
      <c r="B3" s="15" t="s">
        <v>35</v>
      </c>
      <c r="J3" s="14" t="s">
        <v>38</v>
      </c>
      <c r="K3" s="17">
        <v>50</v>
      </c>
      <c r="L3" s="14">
        <f>+K3*8</f>
        <v>400</v>
      </c>
    </row>
    <row r="4" spans="1:15" x14ac:dyDescent="0.25">
      <c r="A4" s="14" t="s">
        <v>20</v>
      </c>
      <c r="K4" s="17">
        <f>SUM(K2:K3)</f>
        <v>100</v>
      </c>
      <c r="L4" s="14">
        <f>SUM(L2:L3)</f>
        <v>800</v>
      </c>
    </row>
    <row r="5" spans="1:15" x14ac:dyDescent="0.25">
      <c r="A5" s="14" t="s">
        <v>21</v>
      </c>
      <c r="B5" s="15">
        <v>1817512</v>
      </c>
    </row>
    <row r="6" spans="1:15" x14ac:dyDescent="0.25">
      <c r="A6" s="14" t="s">
        <v>22</v>
      </c>
      <c r="B6" s="15">
        <v>334645</v>
      </c>
    </row>
    <row r="7" spans="1:15" x14ac:dyDescent="0.25">
      <c r="A7" s="18" t="s">
        <v>23</v>
      </c>
      <c r="B7" s="19">
        <f>+B5+B6</f>
        <v>2152157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9" spans="1:15" x14ac:dyDescent="0.25">
      <c r="B9" s="15" t="s">
        <v>4</v>
      </c>
    </row>
    <row r="10" spans="1:15" x14ac:dyDescent="0.25">
      <c r="A10" s="14" t="s">
        <v>3</v>
      </c>
      <c r="B10" s="15">
        <v>28500000</v>
      </c>
    </row>
    <row r="11" spans="1:15" x14ac:dyDescent="0.25">
      <c r="A11" s="14" t="s">
        <v>5</v>
      </c>
      <c r="B11" s="15">
        <f>+B10*0.155</f>
        <v>4417500</v>
      </c>
    </row>
    <row r="12" spans="1:15" x14ac:dyDescent="0.25">
      <c r="A12" s="14" t="s">
        <v>6</v>
      </c>
      <c r="B12" s="15">
        <v>2500000</v>
      </c>
    </row>
    <row r="13" spans="1:15" x14ac:dyDescent="0.25">
      <c r="A13" s="14" t="s">
        <v>7</v>
      </c>
      <c r="B13" s="15">
        <v>700000</v>
      </c>
    </row>
    <row r="14" spans="1:15" x14ac:dyDescent="0.25">
      <c r="A14" s="14" t="s">
        <v>8</v>
      </c>
      <c r="B14" s="15">
        <v>0</v>
      </c>
    </row>
    <row r="15" spans="1:15" x14ac:dyDescent="0.25">
      <c r="A15" s="14" t="s">
        <v>9</v>
      </c>
      <c r="B15" s="15">
        <f>SUM(B10:B14)</f>
        <v>36117500</v>
      </c>
    </row>
    <row r="16" spans="1:15" x14ac:dyDescent="0.25">
      <c r="A16" s="14" t="s">
        <v>16</v>
      </c>
      <c r="B16" s="15">
        <v>0</v>
      </c>
    </row>
    <row r="17" spans="1:15" x14ac:dyDescent="0.25">
      <c r="A17" s="14" t="s">
        <v>27</v>
      </c>
    </row>
    <row r="18" spans="1:15" x14ac:dyDescent="0.25">
      <c r="A18" s="18" t="s">
        <v>17</v>
      </c>
      <c r="B18" s="19">
        <f>+B15+B16+B17</f>
        <v>36117500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x14ac:dyDescent="0.25">
      <c r="A19" s="14" t="s">
        <v>10</v>
      </c>
      <c r="B19" s="20">
        <f>+B18/'kiadott terület'!B12</f>
        <v>32019.060283687944</v>
      </c>
    </row>
    <row r="20" spans="1:15" x14ac:dyDescent="0.25">
      <c r="A20" s="14" t="s">
        <v>13</v>
      </c>
      <c r="B20" s="21">
        <f>+B19/L4</f>
        <v>40.023825354609933</v>
      </c>
    </row>
    <row r="22" spans="1:15" ht="17.25" x14ac:dyDescent="0.25">
      <c r="B22" s="22" t="s">
        <v>45</v>
      </c>
    </row>
    <row r="23" spans="1:15" x14ac:dyDescent="0.25">
      <c r="A23" s="14" t="str">
        <f>+'kiadott terület'!A7</f>
        <v>Udvar</v>
      </c>
      <c r="B23" s="14">
        <f>+'kiadott terület'!B7</f>
        <v>150</v>
      </c>
    </row>
    <row r="24" spans="1:15" x14ac:dyDescent="0.25">
      <c r="A24" s="18" t="s">
        <v>43</v>
      </c>
      <c r="B24" s="19">
        <f>+B23*B20</f>
        <v>6003.5738031914898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15DA-BC4E-41E6-A4FD-146A38335B73}">
  <dimension ref="A1:S24"/>
  <sheetViews>
    <sheetView workbookViewId="0">
      <selection activeCell="G28" sqref="G28"/>
    </sheetView>
  </sheetViews>
  <sheetFormatPr defaultRowHeight="15" x14ac:dyDescent="0.25"/>
  <cols>
    <col min="1" max="1" width="27.85546875" style="14" bestFit="1" customWidth="1"/>
    <col min="2" max="2" width="36.140625" style="15" bestFit="1" customWidth="1"/>
    <col min="3" max="9" width="9.140625" style="14"/>
    <col min="10" max="10" width="16.85546875" style="14" bestFit="1" customWidth="1"/>
    <col min="11" max="19" width="9.140625" style="14"/>
  </cols>
  <sheetData>
    <row r="1" spans="1:15" x14ac:dyDescent="0.25">
      <c r="A1" s="14" t="s">
        <v>24</v>
      </c>
      <c r="J1" s="14" t="s">
        <v>12</v>
      </c>
      <c r="K1" s="14" t="s">
        <v>14</v>
      </c>
      <c r="L1" s="14" t="s">
        <v>15</v>
      </c>
    </row>
    <row r="2" spans="1:15" x14ac:dyDescent="0.25">
      <c r="A2" s="14" t="s">
        <v>18</v>
      </c>
      <c r="B2" s="15" t="s">
        <v>26</v>
      </c>
      <c r="J2" s="16" t="s">
        <v>11</v>
      </c>
      <c r="K2" s="17">
        <v>20</v>
      </c>
      <c r="L2" s="14">
        <f>+K2*8</f>
        <v>160</v>
      </c>
    </row>
    <row r="3" spans="1:15" x14ac:dyDescent="0.25">
      <c r="A3" s="14" t="s">
        <v>19</v>
      </c>
      <c r="B3" s="15" t="s">
        <v>35</v>
      </c>
      <c r="J3" s="14" t="s">
        <v>38</v>
      </c>
      <c r="K3" s="17">
        <v>36</v>
      </c>
      <c r="L3" s="14">
        <f>+K3*8</f>
        <v>288</v>
      </c>
    </row>
    <row r="4" spans="1:15" x14ac:dyDescent="0.25">
      <c r="A4" s="14" t="s">
        <v>20</v>
      </c>
      <c r="K4" s="17">
        <f>SUM(K2:K3)</f>
        <v>56</v>
      </c>
      <c r="L4" s="14">
        <f>SUM(L2:L3)</f>
        <v>448</v>
      </c>
    </row>
    <row r="5" spans="1:15" x14ac:dyDescent="0.25">
      <c r="A5" s="14" t="s">
        <v>21</v>
      </c>
      <c r="B5" s="15">
        <v>1817512</v>
      </c>
    </row>
    <row r="6" spans="1:15" x14ac:dyDescent="0.25">
      <c r="A6" s="14" t="s">
        <v>22</v>
      </c>
      <c r="B6" s="15">
        <v>334645</v>
      </c>
    </row>
    <row r="7" spans="1:15" x14ac:dyDescent="0.25">
      <c r="A7" s="18" t="s">
        <v>23</v>
      </c>
      <c r="B7" s="19">
        <f>+B5+B6</f>
        <v>2152157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9" spans="1:15" x14ac:dyDescent="0.25">
      <c r="B9" s="15" t="s">
        <v>4</v>
      </c>
    </row>
    <row r="10" spans="1:15" x14ac:dyDescent="0.25">
      <c r="A10" s="14" t="s">
        <v>3</v>
      </c>
      <c r="B10" s="15">
        <v>28500000</v>
      </c>
    </row>
    <row r="11" spans="1:15" x14ac:dyDescent="0.25">
      <c r="A11" s="14" t="s">
        <v>5</v>
      </c>
      <c r="B11" s="15">
        <f>+B10*0.155</f>
        <v>4417500</v>
      </c>
    </row>
    <row r="12" spans="1:15" x14ac:dyDescent="0.25">
      <c r="A12" s="14" t="s">
        <v>6</v>
      </c>
      <c r="B12" s="15">
        <v>2500000</v>
      </c>
    </row>
    <row r="13" spans="1:15" x14ac:dyDescent="0.25">
      <c r="A13" s="14" t="s">
        <v>7</v>
      </c>
      <c r="B13" s="15">
        <v>1000000</v>
      </c>
    </row>
    <row r="14" spans="1:15" x14ac:dyDescent="0.25">
      <c r="A14" s="14" t="s">
        <v>8</v>
      </c>
      <c r="B14" s="15">
        <v>0</v>
      </c>
    </row>
    <row r="15" spans="1:15" x14ac:dyDescent="0.25">
      <c r="A15" s="14" t="s">
        <v>9</v>
      </c>
      <c r="B15" s="15">
        <f>SUM(B10:B14)</f>
        <v>36417500</v>
      </c>
    </row>
    <row r="16" spans="1:15" x14ac:dyDescent="0.25">
      <c r="A16" s="14" t="s">
        <v>16</v>
      </c>
      <c r="B16" s="15">
        <v>0</v>
      </c>
    </row>
    <row r="17" spans="1:15" x14ac:dyDescent="0.25">
      <c r="A17" s="14" t="s">
        <v>27</v>
      </c>
    </row>
    <row r="18" spans="1:15" x14ac:dyDescent="0.25">
      <c r="A18" s="18" t="s">
        <v>17</v>
      </c>
      <c r="B18" s="19">
        <f>+B15+B16+B17</f>
        <v>36417500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x14ac:dyDescent="0.25">
      <c r="A19" s="14" t="s">
        <v>10</v>
      </c>
      <c r="B19" s="20">
        <f>+B18/'kiadott terület'!B12</f>
        <v>32285.017730496453</v>
      </c>
    </row>
    <row r="20" spans="1:15" x14ac:dyDescent="0.25">
      <c r="A20" s="14" t="s">
        <v>13</v>
      </c>
      <c r="B20" s="21">
        <f>+B19/L4</f>
        <v>72.064771719858157</v>
      </c>
    </row>
    <row r="22" spans="1:15" ht="17.25" x14ac:dyDescent="0.25">
      <c r="B22" s="22" t="s">
        <v>45</v>
      </c>
    </row>
    <row r="23" spans="1:15" x14ac:dyDescent="0.25">
      <c r="A23" s="14" t="str">
        <f>+'kiadott terület'!A8</f>
        <v>Faluház</v>
      </c>
      <c r="B23" s="14">
        <f>+'kiadott terület'!B8</f>
        <v>83.36</v>
      </c>
    </row>
    <row r="24" spans="1:15" x14ac:dyDescent="0.25">
      <c r="A24" s="18" t="s">
        <v>44</v>
      </c>
      <c r="B24" s="19">
        <f>+B23*B20</f>
        <v>6007.3193705673757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kiadott terület</vt:lpstr>
      <vt:lpstr>előkalkuláció könyvtár terem</vt:lpstr>
      <vt:lpstr>előkalkuláció kisterem</vt:lpstr>
      <vt:lpstr>előkalkuláció galéria</vt:lpstr>
      <vt:lpstr>előkalk. nagyterem színpaddal</vt:lpstr>
      <vt:lpstr>előkalk. nagyterem színpad nélk</vt:lpstr>
      <vt:lpstr>előkalkuláció udvar</vt:lpstr>
      <vt:lpstr>előkalkuláció faluház</vt:lpstr>
      <vt:lpstr>'előkalkuláció könyvtár terem'!Nyomtatási_terület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Balsai Judit</dc:creator>
  <cp:lastModifiedBy>Perlaki Zoltán</cp:lastModifiedBy>
  <cp:lastPrinted>2021-12-08T14:51:59Z</cp:lastPrinted>
  <dcterms:created xsi:type="dcterms:W3CDTF">2020-10-08T07:19:48Z</dcterms:created>
  <dcterms:modified xsi:type="dcterms:W3CDTF">2021-12-08T14:52:06Z</dcterms:modified>
</cp:coreProperties>
</file>