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8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K:\HEP\2018\új hep készítés\"/>
    </mc:Choice>
  </mc:AlternateContent>
  <xr:revisionPtr revIDLastSave="0" documentId="8_{E171377D-87ED-4764-A3D5-E42FB8EA01CA}" xr6:coauthVersionLast="40" xr6:coauthVersionMax="40" xr10:uidLastSave="{00000000-0000-0000-0000-000000000000}"/>
  <bookViews>
    <workbookView xWindow="0" yWindow="0" windowWidth="9690" windowHeight="6990" tabRatio="808" xr2:uid="{00000000-000D-0000-FFFF-FFFF00000000}"/>
  </bookViews>
  <sheets>
    <sheet name="nepesseg" sheetId="12" r:id="rId1"/>
    <sheet name="allaskeresok" sheetId="13" r:id="rId2"/>
    <sheet name="iskolazottsag" sheetId="5" r:id="rId3"/>
    <sheet name="ellatasok" sheetId="7" r:id="rId4"/>
    <sheet name="lakhatas" sheetId="8" r:id="rId5"/>
    <sheet name="gyermekek" sheetId="9" r:id="rId6"/>
    <sheet name="nok" sheetId="14" r:id="rId7"/>
    <sheet name="idősek" sheetId="15" r:id="rId8"/>
    <sheet name="fogyatékos személyek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" i="9" l="1"/>
  <c r="AI7" i="9"/>
  <c r="AI6" i="9"/>
  <c r="AI5" i="9"/>
  <c r="AI4" i="9"/>
  <c r="AI3" i="9"/>
  <c r="D3" i="15" l="1"/>
  <c r="D4" i="15"/>
  <c r="D5" i="15"/>
  <c r="D6" i="15"/>
  <c r="D7" i="15"/>
  <c r="AA10" i="13" l="1"/>
  <c r="Y6" i="13"/>
  <c r="AA6" i="13" s="1"/>
  <c r="Y7" i="13"/>
  <c r="Y8" i="13"/>
  <c r="AA8" i="13" s="1"/>
  <c r="Y9" i="13"/>
  <c r="Y5" i="13"/>
  <c r="W5" i="15"/>
  <c r="Y5" i="15" s="1"/>
  <c r="W6" i="15"/>
  <c r="Y6" i="15" s="1"/>
  <c r="W7" i="15"/>
  <c r="Y7" i="15" s="1"/>
  <c r="W8" i="15"/>
  <c r="W9" i="15"/>
  <c r="Y9" i="15" s="1"/>
  <c r="W4" i="15"/>
  <c r="Y8" i="15"/>
  <c r="O9" i="15"/>
  <c r="O8" i="15"/>
  <c r="O7" i="15"/>
  <c r="O6" i="15"/>
  <c r="O5" i="15"/>
  <c r="K8" i="15"/>
  <c r="K7" i="15"/>
  <c r="K6" i="15"/>
  <c r="K5" i="15"/>
  <c r="K4" i="15"/>
  <c r="D8" i="15"/>
  <c r="J4" i="14"/>
  <c r="L4" i="14" s="1"/>
  <c r="J5" i="14"/>
  <c r="L5" i="14" s="1"/>
  <c r="J6" i="14"/>
  <c r="L6" i="14" s="1"/>
  <c r="J7" i="14"/>
  <c r="L7" i="14" s="1"/>
  <c r="J8" i="14"/>
  <c r="L8" i="14" s="1"/>
  <c r="G4" i="14"/>
  <c r="Z5" i="13" l="1"/>
  <c r="AA5" i="13"/>
  <c r="Z9" i="13"/>
  <c r="AA9" i="13"/>
  <c r="Z7" i="13"/>
  <c r="AA7" i="13"/>
  <c r="Z10" i="13"/>
  <c r="Z8" i="13"/>
  <c r="Z6" i="13"/>
  <c r="B5" i="14" l="1"/>
  <c r="C5" i="14"/>
  <c r="F5" i="14"/>
  <c r="G5" i="14"/>
  <c r="B6" i="14"/>
  <c r="C6" i="14"/>
  <c r="F6" i="14"/>
  <c r="G6" i="14"/>
  <c r="B7" i="14"/>
  <c r="C7" i="14"/>
  <c r="F7" i="14"/>
  <c r="G7" i="14"/>
  <c r="B8" i="14"/>
  <c r="C8" i="14"/>
  <c r="F8" i="14"/>
  <c r="G8" i="14"/>
  <c r="F9" i="14"/>
  <c r="G9" i="14"/>
  <c r="BC5" i="9"/>
  <c r="BE5" i="9" s="1"/>
  <c r="BC6" i="9"/>
  <c r="BE6" i="9" s="1"/>
  <c r="BC7" i="9"/>
  <c r="BE7" i="9" s="1"/>
  <c r="BC8" i="9"/>
  <c r="BE8" i="9" s="1"/>
  <c r="BC9" i="9"/>
  <c r="BE9" i="9" s="1"/>
  <c r="AD4" i="7"/>
  <c r="AD5" i="7"/>
  <c r="AD6" i="7"/>
  <c r="AD7" i="7"/>
  <c r="AD8" i="7"/>
  <c r="V5" i="5"/>
  <c r="X5" i="5" s="1"/>
  <c r="V6" i="5"/>
  <c r="X6" i="5" s="1"/>
  <c r="V7" i="5"/>
  <c r="X7" i="5" s="1"/>
  <c r="V8" i="5"/>
  <c r="X8" i="5" s="1"/>
  <c r="V9" i="5"/>
  <c r="X9" i="5" s="1"/>
  <c r="S5" i="5"/>
  <c r="S6" i="5"/>
  <c r="S7" i="5"/>
  <c r="S8" i="5"/>
  <c r="S9" i="5"/>
  <c r="AF6" i="13"/>
  <c r="AH6" i="13"/>
  <c r="AJ6" i="13"/>
  <c r="AK6" i="13"/>
  <c r="AF7" i="13"/>
  <c r="AH7" i="13"/>
  <c r="AJ7" i="13"/>
  <c r="AK7" i="13"/>
  <c r="AF8" i="13"/>
  <c r="AH8" i="13"/>
  <c r="AJ8" i="13"/>
  <c r="AK8" i="13"/>
  <c r="AF9" i="13"/>
  <c r="AH9" i="13"/>
  <c r="AJ9" i="13"/>
  <c r="AK9" i="13"/>
  <c r="AF10" i="13"/>
  <c r="AH10" i="13"/>
  <c r="AJ10" i="13"/>
  <c r="AK10" i="13"/>
  <c r="Q5" i="15"/>
  <c r="T5" i="15" s="1"/>
  <c r="Q6" i="15"/>
  <c r="T6" i="15" s="1"/>
  <c r="Q7" i="15"/>
  <c r="T7" i="15" s="1"/>
  <c r="Q8" i="15"/>
  <c r="T8" i="15" s="1"/>
  <c r="Q9" i="15"/>
  <c r="T9" i="15" s="1"/>
  <c r="O3" i="13"/>
  <c r="O5" i="13" s="1"/>
  <c r="P3" i="13"/>
  <c r="P5" i="13" s="1"/>
  <c r="Q3" i="13"/>
  <c r="Q5" i="13" s="1"/>
  <c r="R3" i="13"/>
  <c r="R5" i="13" s="1"/>
  <c r="S3" i="13"/>
  <c r="S5" i="13" s="1"/>
  <c r="H5" i="13"/>
  <c r="D6" i="13"/>
  <c r="B4" i="7" s="1"/>
  <c r="N5" i="7" s="1"/>
  <c r="F6" i="13"/>
  <c r="H6" i="13"/>
  <c r="I6" i="13"/>
  <c r="N5" i="15" s="1"/>
  <c r="P5" i="15" s="1"/>
  <c r="D7" i="13"/>
  <c r="B5" i="7" s="1"/>
  <c r="N6" i="7" s="1"/>
  <c r="F7" i="13"/>
  <c r="H7" i="13"/>
  <c r="I7" i="13"/>
  <c r="N6" i="15" s="1"/>
  <c r="P6" i="15" s="1"/>
  <c r="D8" i="13"/>
  <c r="B6" i="7" s="1"/>
  <c r="N7" i="7" s="1"/>
  <c r="F8" i="13"/>
  <c r="H8" i="13"/>
  <c r="I8" i="13"/>
  <c r="N7" i="15" s="1"/>
  <c r="P7" i="15" s="1"/>
  <c r="D9" i="13"/>
  <c r="B7" i="7" s="1"/>
  <c r="N8" i="7" s="1"/>
  <c r="F9" i="13"/>
  <c r="H9" i="13"/>
  <c r="I9" i="13"/>
  <c r="N8" i="15" s="1"/>
  <c r="P8" i="15" s="1"/>
  <c r="D10" i="13"/>
  <c r="B8" i="7" s="1"/>
  <c r="N9" i="7" s="1"/>
  <c r="F10" i="13"/>
  <c r="H10" i="13"/>
  <c r="I10" i="13"/>
  <c r="N9" i="15" s="1"/>
  <c r="P9" i="15" s="1"/>
  <c r="AF4" i="12"/>
  <c r="AF5" i="12"/>
  <c r="AF6" i="12"/>
  <c r="AF7" i="12"/>
  <c r="AF8" i="12"/>
  <c r="Z4" i="12"/>
  <c r="Z5" i="12"/>
  <c r="Z6" i="12"/>
  <c r="Z7" i="12"/>
  <c r="Z8" i="12"/>
  <c r="U4" i="12"/>
  <c r="U5" i="12"/>
  <c r="U6" i="12"/>
  <c r="U7" i="12"/>
  <c r="U8" i="12"/>
  <c r="R19" i="13" l="1"/>
  <c r="AB5" i="5"/>
  <c r="Z5" i="5"/>
  <c r="D7" i="7"/>
  <c r="D5" i="7"/>
  <c r="AL9" i="13"/>
  <c r="AL7" i="13"/>
  <c r="AL6" i="13"/>
  <c r="D8" i="7"/>
  <c r="D6" i="7"/>
  <c r="D4" i="7"/>
  <c r="Z9" i="5"/>
  <c r="Z8" i="5"/>
  <c r="Z7" i="5"/>
  <c r="Z6" i="5"/>
  <c r="AB9" i="5"/>
  <c r="AB8" i="5"/>
  <c r="AB7" i="5"/>
  <c r="AB6" i="5"/>
  <c r="AL10" i="13"/>
  <c r="H10" i="5"/>
  <c r="L10" i="5" s="1"/>
  <c r="H6" i="5"/>
  <c r="L6" i="5" s="1"/>
  <c r="G8" i="7"/>
  <c r="H8" i="5"/>
  <c r="N8" i="5" s="1"/>
  <c r="G6" i="7"/>
  <c r="N6" i="5"/>
  <c r="AL8" i="13"/>
  <c r="H9" i="5"/>
  <c r="H7" i="5"/>
  <c r="G9" i="7"/>
  <c r="P9" i="7" s="1"/>
  <c r="G7" i="7"/>
  <c r="P7" i="7" s="1"/>
  <c r="G5" i="7"/>
  <c r="P5" i="7" s="1"/>
  <c r="O23" i="13"/>
  <c r="Q19" i="13"/>
  <c r="Q11" i="13"/>
  <c r="Q17" i="13"/>
  <c r="Q9" i="13"/>
  <c r="J10" i="13"/>
  <c r="J9" i="13"/>
  <c r="J7" i="13"/>
  <c r="J6" i="13"/>
  <c r="O19" i="13"/>
  <c r="O15" i="13"/>
  <c r="O11" i="13"/>
  <c r="O7" i="13"/>
  <c r="S19" i="13"/>
  <c r="P15" i="13"/>
  <c r="S11" i="13"/>
  <c r="P19" i="13"/>
  <c r="R23" i="13"/>
  <c r="R15" i="13"/>
  <c r="R11" i="13"/>
  <c r="R7" i="13"/>
  <c r="P23" i="13"/>
  <c r="P11" i="13"/>
  <c r="P7" i="13"/>
  <c r="S23" i="13"/>
  <c r="S21" i="13"/>
  <c r="S17" i="13"/>
  <c r="S15" i="13"/>
  <c r="S13" i="13"/>
  <c r="S9" i="13"/>
  <c r="S7" i="13"/>
  <c r="Q23" i="13"/>
  <c r="Q21" i="13"/>
  <c r="Q15" i="13"/>
  <c r="Q13" i="13"/>
  <c r="Q7" i="13"/>
  <c r="O21" i="13"/>
  <c r="O17" i="13"/>
  <c r="O13" i="13"/>
  <c r="O9" i="13"/>
  <c r="R21" i="13"/>
  <c r="P21" i="13"/>
  <c r="R17" i="13"/>
  <c r="P17" i="13"/>
  <c r="R13" i="13"/>
  <c r="P13" i="13"/>
  <c r="R9" i="13"/>
  <c r="P9" i="13"/>
  <c r="J8" i="13"/>
  <c r="C6" i="12"/>
  <c r="C7" i="12"/>
  <c r="C8" i="12"/>
  <c r="C5" i="12"/>
  <c r="C4" i="12"/>
  <c r="J6" i="5" l="1"/>
  <c r="I6" i="7"/>
  <c r="P6" i="7"/>
  <c r="I8" i="7"/>
  <c r="P8" i="7"/>
  <c r="N10" i="5"/>
  <c r="J10" i="5"/>
  <c r="J8" i="5"/>
  <c r="L8" i="5"/>
  <c r="I7" i="7"/>
  <c r="L7" i="5"/>
  <c r="J7" i="5"/>
  <c r="N7" i="5"/>
  <c r="I5" i="7"/>
  <c r="I9" i="7"/>
  <c r="L9" i="5"/>
  <c r="N9" i="5"/>
  <c r="J9" i="5"/>
  <c r="O4" i="15"/>
  <c r="J3" i="14"/>
  <c r="F4" i="14"/>
  <c r="C4" i="14"/>
  <c r="B4" i="14"/>
  <c r="AD3" i="7"/>
  <c r="P4" i="12"/>
  <c r="P5" i="12"/>
  <c r="P6" i="12"/>
  <c r="O7" i="12"/>
  <c r="N7" i="12"/>
  <c r="E5" i="5"/>
  <c r="D5" i="5"/>
  <c r="E6" i="5"/>
  <c r="D6" i="5"/>
  <c r="P7" i="12" l="1"/>
  <c r="I4" i="12"/>
  <c r="I6" i="12"/>
  <c r="I7" i="12"/>
  <c r="K10" i="12" l="1"/>
  <c r="K9" i="12"/>
  <c r="K8" i="12"/>
  <c r="K7" i="12"/>
  <c r="K6" i="12"/>
  <c r="J10" i="12"/>
  <c r="J9" i="12"/>
  <c r="J8" i="12"/>
  <c r="J7" i="12"/>
  <c r="J6" i="12"/>
  <c r="N3" i="13"/>
  <c r="N7" i="13" s="1"/>
  <c r="Z3" i="12"/>
  <c r="AR8" i="15" l="1"/>
  <c r="AP8" i="15"/>
  <c r="AR7" i="15"/>
  <c r="AP7" i="15"/>
  <c r="AR6" i="15"/>
  <c r="AP6" i="15"/>
  <c r="AR5" i="15"/>
  <c r="AP5" i="15"/>
  <c r="AR4" i="15"/>
  <c r="AP4" i="15"/>
  <c r="L3" i="14" l="1"/>
  <c r="AK5" i="13"/>
  <c r="AJ5" i="13"/>
  <c r="AH5" i="13"/>
  <c r="AF5" i="13"/>
  <c r="Q4" i="15"/>
  <c r="T4" i="15" s="1"/>
  <c r="I5" i="13"/>
  <c r="H5" i="5" s="1"/>
  <c r="J5" i="5" s="1"/>
  <c r="F5" i="13"/>
  <c r="D5" i="13"/>
  <c r="N21" i="13"/>
  <c r="I10" i="12"/>
  <c r="Y4" i="15" s="1"/>
  <c r="U3" i="12"/>
  <c r="I9" i="12"/>
  <c r="AF3" i="12"/>
  <c r="I8" i="12"/>
  <c r="BC4" i="9"/>
  <c r="BE4" i="9" s="1"/>
  <c r="V4" i="5"/>
  <c r="Z4" i="5" s="1"/>
  <c r="S4" i="5"/>
  <c r="B3" i="7" l="1"/>
  <c r="N4" i="7" s="1"/>
  <c r="N4" i="15"/>
  <c r="P4" i="15" s="1"/>
  <c r="G4" i="7"/>
  <c r="P4" i="7" s="1"/>
  <c r="J4" i="12"/>
  <c r="K4" i="12"/>
  <c r="AB4" i="5"/>
  <c r="L5" i="5"/>
  <c r="N5" i="5"/>
  <c r="J5" i="13"/>
  <c r="AL5" i="13"/>
  <c r="N19" i="13"/>
  <c r="N15" i="13"/>
  <c r="N23" i="13"/>
  <c r="N5" i="13"/>
  <c r="N9" i="13"/>
  <c r="N11" i="13"/>
  <c r="N13" i="13"/>
  <c r="N17" i="13"/>
  <c r="X4" i="5"/>
  <c r="D3" i="7" l="1"/>
  <c r="I4" i="7"/>
</calcChain>
</file>

<file path=xl/sharedStrings.xml><?xml version="1.0" encoding="utf-8"?>
<sst xmlns="http://schemas.openxmlformats.org/spreadsheetml/2006/main" count="491" uniqueCount="277">
  <si>
    <t>3. számú táblázat - Öregedési index</t>
  </si>
  <si>
    <t>4. számú táblázat - Belföldi vándorlások</t>
  </si>
  <si>
    <t>5. számú táblázat - Természetes szaporodás</t>
  </si>
  <si>
    <t>Fő</t>
  </si>
  <si>
    <t>Változás</t>
  </si>
  <si>
    <t>fő</t>
  </si>
  <si>
    <t>%</t>
  </si>
  <si>
    <t>Öregedési index (%)</t>
  </si>
  <si>
    <t>18-29 évesek száma</t>
  </si>
  <si>
    <t>Nyilvántartott pályakezdő álláskeresők száma</t>
  </si>
  <si>
    <t>Férfi</t>
  </si>
  <si>
    <t>Nő</t>
  </si>
  <si>
    <t>Forrás: TeIR, Nemzeti Munkaügyi Hivatal</t>
  </si>
  <si>
    <t>3.2.5. számú táblázat - Alacsonyan iskolázott népesség</t>
  </si>
  <si>
    <t>3.2.7. számú táblázat - Felnőttoktatásban résztvevők</t>
  </si>
  <si>
    <t>3.2.8. számú táblázat - Felnőttoktatásban résztvevők száma középfokú iskolában</t>
  </si>
  <si>
    <t>Összesen</t>
  </si>
  <si>
    <t> Fő</t>
  </si>
  <si>
    <t>Forrás: TeIR, Területi Államháztartási és Közigazgatási Információs Szolgálat (TÁKISZ)</t>
  </si>
  <si>
    <t>3.3.1. számú táblázat - Álláskeresési segélyben részesülők száma</t>
  </si>
  <si>
    <t>3.6.1. számú táblázat – Orvosi ellátás</t>
  </si>
  <si>
    <t>3.6.2. számú táblázat - Közgyógyellátási igazolvánnyal rendelkezők száma</t>
  </si>
  <si>
    <t>3.6.3. számú táblázat - Ápolási díjban részesítettek száma</t>
  </si>
  <si>
    <t>3.4.1. számú táblázat - Lakásállomány</t>
  </si>
  <si>
    <t>4.1.1. számú táblázat - Védelembe vett és veszélyeztetett kiskorú gyermekek száma</t>
  </si>
  <si>
    <t>4.3.1. számú táblázat – Védőnői álláshelyek száma</t>
  </si>
  <si>
    <t>4.3.2. számú táblázat – Gyermekorvosi ellátás jellemzői</t>
  </si>
  <si>
    <t>4.3.3. számú táblázat - Bölcsődék és bölcsődébe beíratott gyermekek száma</t>
  </si>
  <si>
    <t>4.4.12. számú táblázat - A 8. évfolyamot eredményesen befejezettek a nappali oktatásban</t>
  </si>
  <si>
    <t xml:space="preserve"> Ingyenes étkezésben résztvevők száma óvoda</t>
  </si>
  <si>
    <t>Ingyenes étkezésben résztvevők száma iskola 1-8. évfolyam</t>
  </si>
  <si>
    <t>50 százalékos mértékű kedvezményes étkezésre jogosultak száma 1-13. évfolyam</t>
  </si>
  <si>
    <t>Nyári étkeztetésben részesülők száma</t>
  </si>
  <si>
    <t>Egy védőnőre jutó gyermekek száma</t>
  </si>
  <si>
    <t>Betöltetlen felnőtt háziorvosi praxis/ok száma</t>
  </si>
  <si>
    <t>Háziorvos által ellátott személyek száma</t>
  </si>
  <si>
    <t xml:space="preserve">Gyermekorvos által ellátott gyerekek száma </t>
  </si>
  <si>
    <t xml:space="preserve">Felnőtt házi orvos által ellátott gyerekek száma </t>
  </si>
  <si>
    <t> ÓVODAI ELLÁTOTTSÁG</t>
  </si>
  <si>
    <t>db</t>
  </si>
  <si>
    <t xml:space="preserve"> </t>
  </si>
  <si>
    <t>Hiányzó létszám</t>
  </si>
  <si>
    <t>Az óvoda telephelyeinek száma</t>
  </si>
  <si>
    <t>Hány településről járnak be a gyermekek</t>
  </si>
  <si>
    <t>Óvodai férőhelyek száma</t>
  </si>
  <si>
    <t>2012/2013</t>
  </si>
  <si>
    <t>Gyógypedagógusok létszáma</t>
  </si>
  <si>
    <t>Az óvoda nyitvatartási ideje (...h-tól ...h-ig):</t>
  </si>
  <si>
    <t>2013/2014</t>
  </si>
  <si>
    <t>A nyári óvoda-bezárás időtartama: ()</t>
  </si>
  <si>
    <t>2014/2015</t>
  </si>
  <si>
    <t>Személyi feltételek</t>
  </si>
  <si>
    <t>2015/2016</t>
  </si>
  <si>
    <t>Óvodapedagógusok száma</t>
  </si>
  <si>
    <t>2016/2017</t>
  </si>
  <si>
    <t>Kisegítő személyzet</t>
  </si>
  <si>
    <t>Ebből diplomás óvodapedagógusok száma</t>
  </si>
  <si>
    <t>Forrás: TeIR, KSH Tstar, Önkormányzati adatok</t>
  </si>
  <si>
    <t>Forrás: TeIR, KSH Tstar, önkormányzati adatgyűjtés</t>
  </si>
  <si>
    <t>Forrás: TeIR, KSH Tstar, Intézményi</t>
  </si>
  <si>
    <t>Dajka/gondozónő</t>
  </si>
  <si>
    <t>7.1.2. számú táblázat - Nappali ellátásban részesülő fogyatékos személyek száma</t>
  </si>
  <si>
    <t>5.1.1. számú táblázat - Foglalkoztatás és munkanélküliség a nők körében</t>
  </si>
  <si>
    <t>5.3. számú táblázat - Családtervezés, anya- és gyermekgondozás területe</t>
  </si>
  <si>
    <t>Munkavállalási korúak száma</t>
  </si>
  <si>
    <t>Foglalkoztatottak</t>
  </si>
  <si>
    <t>Munkanélküliek</t>
  </si>
  <si>
    <t>0-3 év közötti gyermekek száma</t>
  </si>
  <si>
    <t>Forrás: TeIr és helyi adatgyűjtés</t>
  </si>
  <si>
    <t>Forrás: TeIR és helyi adatgyűjtés</t>
  </si>
  <si>
    <t>6.2.3. számú táblázat - Hátrányos megkülönböztetés a foglalkoztatás terén</t>
  </si>
  <si>
    <t>Önkormányzati</t>
  </si>
  <si>
    <t>Munkaügyi Központ által támogatott</t>
  </si>
  <si>
    <t>Civil</t>
  </si>
  <si>
    <t>Egyéb</t>
  </si>
  <si>
    <t>Regisztrált munkanélküliek száma</t>
  </si>
  <si>
    <t>Tartós munkanélküliek száma</t>
  </si>
  <si>
    <t>Mozielőadás látogatása</t>
  </si>
  <si>
    <t>Színházelőadás látogatása</t>
  </si>
  <si>
    <t>Múzeumi kiállítás megtekintése</t>
  </si>
  <si>
    <t>Könyvtár látogatása</t>
  </si>
  <si>
    <t>Közművelődési intézmény rendezvényén részvétel</t>
  </si>
  <si>
    <t>Vallásgyakorlás templomban</t>
  </si>
  <si>
    <t>Sportrendezvényen részvétel</t>
  </si>
  <si>
    <t>Összes megkérdezett</t>
  </si>
  <si>
    <t>Számítógépet használni tudók száma</t>
  </si>
  <si>
    <t>Internetet használni tudók száma</t>
  </si>
  <si>
    <t>Az idősebb célcsoport igényeit célzó programok száma</t>
  </si>
  <si>
    <t>alkalom</t>
  </si>
  <si>
    <t>Forrás: Helyi adatgyűjtés</t>
  </si>
  <si>
    <t>Forrás: Helyi adatgyűjtés, TeIR</t>
  </si>
  <si>
    <t>Év</t>
  </si>
  <si>
    <t xml:space="preserve">Korcsoport </t>
  </si>
  <si>
    <t>15-64 év közötti állandó népesség (fő)</t>
  </si>
  <si>
    <t>Regisztrált munkanélküliek/ nyilvántartott álláskeresők száma összesen</t>
  </si>
  <si>
    <t>3.2.2. számú táblázat - Regisztrált munkanélküliek/nyilvántartott álláskeresők száma korcsoportok szerint</t>
  </si>
  <si>
    <t xml:space="preserve">3.3.2. számú táblázat - Járadékra jogosult regisztrált munkanélküliek/nyilvántartott álláskeresők száma </t>
  </si>
  <si>
    <t>4.4.7. számú táblázat - Általános iskolában tanulók száma, általános iskolai napközis tanulók száma</t>
  </si>
  <si>
    <t>1-8 évfolyamon összesen</t>
  </si>
  <si>
    <t>6.4.1. számú - Művelődési közintézmények adatai</t>
  </si>
  <si>
    <t>Forrás: TEIR</t>
  </si>
  <si>
    <t>6.3.2. számú táblázat - Időskorúak járadékában részesítettek átlagos száma</t>
  </si>
  <si>
    <t>4.1.2. számú táblázat - Rendszeres gyermekvédelmi kedvezményben részesítettek évi átlagos száma</t>
  </si>
  <si>
    <t>3.4.2. számú táblázat - Lakásfenntartási és adósságcsökkentési támogatásban részesülők száma</t>
  </si>
  <si>
    <t>7.1.1 számú táblázat - Megváltozott munkaképességű személyek szociális ellátásaiban részesülők száma nemenként</t>
  </si>
  <si>
    <t>15-64 évesek %-ában</t>
  </si>
  <si>
    <t>Álláskeresési segélyben részesülők %</t>
  </si>
  <si>
    <t>Általános iskolások száma</t>
  </si>
  <si>
    <t>Óvodai gyermekcsoportok száma (gyógypedagógiai neveléssel együtt)</t>
  </si>
  <si>
    <t>6.1.1. számú táblázat – Nyugdíjban, ellátásban, járadékban és egyéb járandóságban részesülők száma</t>
  </si>
  <si>
    <t>Egyenleg</t>
  </si>
  <si>
    <t>Középfokú felnőttoktatásban résztvevők összesen</t>
  </si>
  <si>
    <t xml:space="preserve">4.4.2. számú táblázat - Óvodai nevelés adatai </t>
  </si>
  <si>
    <t>Összes nyugdíjas</t>
  </si>
  <si>
    <t>Nők</t>
  </si>
  <si>
    <t>Férfiak</t>
  </si>
  <si>
    <t>Természetes szaporodás (fő)</t>
  </si>
  <si>
    <t>Év </t>
  </si>
  <si>
    <t>Fő összesen</t>
  </si>
  <si>
    <t>Iskolai végzettséggel
nem rendelkező 15 éves és idősebb népesség, a megfelelő korúak százalékában</t>
  </si>
  <si>
    <t xml:space="preserve">Legalább az általános iskola 8. évfolyamát elvégzett 15 éves és idősebb népesség, a megfelelő korúak százalékában  </t>
  </si>
  <si>
    <t> Év</t>
  </si>
  <si>
    <t>Gimnáziumi felnőttoktatásban résztvevők</t>
  </si>
  <si>
    <t>1. számú táblázat - Lakónépesség száma az év végén</t>
  </si>
  <si>
    <t>Korcsoport</t>
  </si>
  <si>
    <t>15 éves gyermekek száma</t>
  </si>
  <si>
    <t>2.2. számú táblázat - 15-17 éves gyermekek száma</t>
  </si>
  <si>
    <t>Az állandó népességből a megfelelő korcsoportú nők és férfiak aránya (%)</t>
  </si>
  <si>
    <t xml:space="preserve">Szakközépiskolai felnőttoktatásban résztvevők száma
</t>
  </si>
  <si>
    <t>Munkanélküliek %-ában</t>
  </si>
  <si>
    <t>Bérlakás állomány (db)</t>
  </si>
  <si>
    <t>Szociális lakásállomány (db)</t>
  </si>
  <si>
    <t>Egyéb lakáscélra használt nem lakáscélú ingatlanok (db)</t>
  </si>
  <si>
    <t>Szociális szempontból felvett gyerekek száma (munkanélküli szülő, veszélyeztetett gyermek, nappali tagozaton tanuló szülő)</t>
  </si>
  <si>
    <t>3-6 éves korú gyermekek száma</t>
  </si>
  <si>
    <t>Tanév</t>
  </si>
  <si>
    <t>Átlagos gyermekszám védőnőnként</t>
  </si>
  <si>
    <r>
      <t xml:space="preserve">Férfiak
</t>
    </r>
    <r>
      <rPr>
        <sz val="11"/>
        <color theme="1"/>
        <rFont val="Calibri"/>
        <family val="2"/>
        <charset val="238"/>
        <scheme val="minor"/>
      </rPr>
      <t>(TS 0801)</t>
    </r>
  </si>
  <si>
    <r>
      <t xml:space="preserve">Nők
</t>
    </r>
    <r>
      <rPr>
        <sz val="11"/>
        <color theme="1"/>
        <rFont val="Calibri"/>
        <family val="2"/>
        <charset val="238"/>
        <scheme val="minor"/>
      </rPr>
      <t>(TS 0802)</t>
    </r>
  </si>
  <si>
    <r>
      <t xml:space="preserve">Védőnők száma
</t>
    </r>
    <r>
      <rPr>
        <sz val="11"/>
        <color theme="1"/>
        <rFont val="Calibri"/>
        <family val="2"/>
        <charset val="238"/>
        <scheme val="minor"/>
      </rPr>
      <t>(TS 3201)</t>
    </r>
  </si>
  <si>
    <r>
      <t>Megváltozott munkaképességű személyek szociális ellátásaiban részesülők száma - férfiak</t>
    </r>
    <r>
      <rPr>
        <sz val="11"/>
        <color theme="1"/>
        <rFont val="Calibri"/>
        <family val="2"/>
        <charset val="238"/>
      </rPr>
      <t xml:space="preserve"> (TS 6201)</t>
    </r>
  </si>
  <si>
    <r>
      <t xml:space="preserve">Megváltozott munkaképességű személyek szociális ellátásaiban részesülők száma - nők
</t>
    </r>
    <r>
      <rPr>
        <sz val="11"/>
        <color theme="1"/>
        <rFont val="Calibri"/>
        <family val="2"/>
        <charset val="238"/>
      </rPr>
      <t>(TS 6301)</t>
    </r>
  </si>
  <si>
    <r>
      <t xml:space="preserve">Nappali ellátásban részesülő fogyatékos személyek száma
</t>
    </r>
    <r>
      <rPr>
        <sz val="11"/>
        <color theme="1"/>
        <rFont val="Calibri"/>
        <family val="2"/>
        <charset val="238"/>
      </rPr>
      <t>(TS 5001)</t>
    </r>
  </si>
  <si>
    <t>Egyházi fenntartású intézményben</t>
  </si>
  <si>
    <t xml:space="preserve">Civil fenntartású intézményben </t>
  </si>
  <si>
    <r>
      <t xml:space="preserve">Szakiskolai felnőttoktatásban  résztvevők száma
</t>
    </r>
    <r>
      <rPr>
        <sz val="11"/>
        <rFont val="Calibri"/>
        <family val="2"/>
        <charset val="238"/>
      </rPr>
      <t>(TS 3501)</t>
    </r>
  </si>
  <si>
    <t>2.1. számú táblázat - Állandó népesség összetétele nemek és korcsoportok szerint (a 2016-os év adatai)</t>
  </si>
  <si>
    <t>Regisztrált munkanélküli/nyilvántartott álláskeresők száma (fő)</t>
  </si>
  <si>
    <t>3.2.6. számú táblázat - Regisztrált munkanélküliek/nyilvántartott álláskeresők száma iskolai végzettség szerint</t>
  </si>
  <si>
    <t>Regisztrált munkanélküliek/nyilvántartott álláskeresők megoszlása iskolai végzettség szerint</t>
  </si>
  <si>
    <t>Regisztrált munkanélküliek/nyilvántartott álláskeresők száma összesen</t>
  </si>
  <si>
    <t>3.2.3. számú tábla - A 180 napnál hosszabb ideje regisztrált munkanélküliek/nyilvántartott álláskeresők száma és aránya nemek szerint</t>
  </si>
  <si>
    <t>Ebből elégtelen lakhatási körülményeket biztosító lakások száma</t>
  </si>
  <si>
    <t>Forrás: TeIR, KSH-TSTAR</t>
  </si>
  <si>
    <t>Forrás: TEIR - KSH, Népszámlálási adatok</t>
  </si>
  <si>
    <t>Forrás: TeIR, KSH Népszámlálás</t>
  </si>
  <si>
    <t>Forrás: TeIR, KSH Tstar</t>
  </si>
  <si>
    <t>Forrás: TeIR, KSH Tstar, önkormányzati adatok</t>
  </si>
  <si>
    <t>Forrás: TeIR, KSH Tstar, Önkormányzati adatgyűjtés</t>
  </si>
  <si>
    <t>2011/2012</t>
  </si>
  <si>
    <t>Forrás: TeIR, KSH Tstar  Forrás: Önkormányzati és intézményfenntartói, tankerületi adatok</t>
  </si>
  <si>
    <t>6.3.1. számú táblázat - 65 évnél idősebb népesség és nappali ellátásban részesülő időskorúak száma</t>
  </si>
  <si>
    <t>Forrás: TeIR, KSH Tstar; a központi adatokat célszerű bontani a helyi adatszolgáltatók segítségével</t>
  </si>
  <si>
    <t>Nők és férfiak aránya, a 180 napon túli nyilvántartott álláskeresőkön belül</t>
  </si>
  <si>
    <t>180 napon túli nyilvántartott álláskeresők száma nemek szerint</t>
  </si>
  <si>
    <t>Nem önkormányzati bölcsődék száma (munkahelyi, magán stb.)</t>
  </si>
  <si>
    <t>Működő (összes) bölcsődei férőhelyek száma</t>
  </si>
  <si>
    <t>Működő, önkormányzati bölcsődei férőhelyek száma</t>
  </si>
  <si>
    <t>Egyéb, nem önkormányzati bölcsődei (munkahelyi, magán stb.) férőhelyek száma</t>
  </si>
  <si>
    <r>
      <t xml:space="preserve">Családi napköziben engedélyezett férőhelyek száma (december 31-én)
</t>
    </r>
    <r>
      <rPr>
        <sz val="11"/>
        <rFont val="Calibri"/>
        <family val="2"/>
        <charset val="238"/>
      </rPr>
      <t>(TS 4901)</t>
    </r>
  </si>
  <si>
    <t>4.3.4. számú táblázat - Bölcsődében és családi napköziben engedélyezett férőhelyek száma</t>
  </si>
  <si>
    <r>
      <t xml:space="preserve">Óvodai gyermekcsoportok száma - gyógypedagógiai neveléssel együtt </t>
    </r>
    <r>
      <rPr>
        <sz val="11"/>
        <rFont val="Calibri"/>
        <family val="2"/>
        <charset val="238"/>
      </rPr>
      <t xml:space="preserve">(TS 2401) </t>
    </r>
  </si>
  <si>
    <t>3.3.3. számú táblázat - Aktív korúak ellátása - Rendszeres szociális segélyben, egészségkárosodási és gyermekfelügyeleti támogatásban, valamint foglalkoztatást helyettesítő támogatásban részesítettek száma</t>
  </si>
  <si>
    <t>Foglalkoztatást helyettesítő támogatásban részesítettek átlagos havi száma (2015. március 01-től az ellátásra való jogosultság megváltozott)</t>
  </si>
  <si>
    <t>(TS 0803)</t>
  </si>
  <si>
    <t>férfi</t>
  </si>
  <si>
    <t>Férfi (TS 1601)</t>
  </si>
  <si>
    <t>Nő (TS 1602)</t>
  </si>
  <si>
    <r>
      <t xml:space="preserve">Férfiak
</t>
    </r>
    <r>
      <rPr>
        <sz val="11"/>
        <rFont val="Calibri"/>
        <family val="2"/>
        <charset val="238"/>
        <scheme val="minor"/>
      </rPr>
      <t>(TS 0803)</t>
    </r>
  </si>
  <si>
    <r>
      <t xml:space="preserve">Nők
</t>
    </r>
    <r>
      <rPr>
        <sz val="11"/>
        <rFont val="Calibri"/>
        <family val="2"/>
        <charset val="238"/>
        <scheme val="minor"/>
      </rPr>
      <t>(TS 0804)</t>
    </r>
  </si>
  <si>
    <r>
      <t xml:space="preserve">Fő
</t>
    </r>
    <r>
      <rPr>
        <sz val="11"/>
        <rFont val="Calibri"/>
        <family val="2"/>
        <charset val="238"/>
      </rPr>
      <t>(TS 0101)</t>
    </r>
  </si>
  <si>
    <r>
      <t xml:space="preserve">65 év feletti állandó lakosok száma (fő)
</t>
    </r>
    <r>
      <rPr>
        <sz val="11"/>
        <rFont val="Calibri"/>
        <family val="2"/>
        <charset val="238"/>
      </rPr>
      <t>(TS 0328)</t>
    </r>
  </si>
  <si>
    <r>
      <t xml:space="preserve">0-14 éves korú állandó lakosok száma (fő)
</t>
    </r>
    <r>
      <rPr>
        <sz val="11"/>
        <rFont val="Calibri"/>
        <family val="2"/>
        <charset val="238"/>
      </rPr>
      <t>(TS 0327)</t>
    </r>
  </si>
  <si>
    <r>
      <t xml:space="preserve">Állandó jellegű odavándorlás
</t>
    </r>
    <r>
      <rPr>
        <sz val="11"/>
        <rFont val="Calibri"/>
        <family val="2"/>
        <charset val="238"/>
      </rPr>
      <t>(TS 0601)</t>
    </r>
  </si>
  <si>
    <r>
      <t xml:space="preserve">Elvándorlás
</t>
    </r>
    <r>
      <rPr>
        <sz val="11"/>
        <rFont val="Calibri"/>
        <family val="2"/>
        <charset val="238"/>
      </rPr>
      <t>(TS 0600)</t>
    </r>
  </si>
  <si>
    <r>
      <t xml:space="preserve">Állandó oda-, és elvándorlások különbségének 1000 állandó lakosra vetített száma
</t>
    </r>
    <r>
      <rPr>
        <sz val="11"/>
        <rFont val="Calibri"/>
        <family val="2"/>
        <charset val="238"/>
      </rPr>
      <t>(TS 0602)</t>
    </r>
  </si>
  <si>
    <r>
      <t xml:space="preserve">Élveszületések száma
</t>
    </r>
    <r>
      <rPr>
        <sz val="11"/>
        <rFont val="Calibri"/>
        <family val="2"/>
        <charset val="238"/>
      </rPr>
      <t>(TS 0701)</t>
    </r>
  </si>
  <si>
    <r>
      <t xml:space="preserve">Halálozások száma
</t>
    </r>
    <r>
      <rPr>
        <sz val="11"/>
        <rFont val="Calibri"/>
        <family val="2"/>
        <charset val="238"/>
      </rPr>
      <t>(TS 0702)</t>
    </r>
  </si>
  <si>
    <r>
      <t xml:space="preserve">Összesen
</t>
    </r>
    <r>
      <rPr>
        <sz val="11"/>
        <rFont val="Calibri"/>
        <family val="2"/>
        <charset val="238"/>
      </rPr>
      <t>(TS 0301)</t>
    </r>
  </si>
  <si>
    <r>
      <rPr>
        <b/>
        <sz val="11"/>
        <rFont val="Calibri"/>
        <family val="2"/>
        <charset val="238"/>
      </rPr>
      <t xml:space="preserve">Állandó népesség száma </t>
    </r>
    <r>
      <rPr>
        <sz val="11"/>
        <rFont val="Calibri"/>
        <family val="2"/>
        <charset val="238"/>
      </rPr>
      <t>(férfiak TS 0300, nők TS 0302)</t>
    </r>
  </si>
  <si>
    <r>
      <rPr>
        <b/>
        <sz val="11"/>
        <rFont val="Calibri"/>
        <family val="2"/>
        <charset val="238"/>
      </rPr>
      <t>0-2 évesek</t>
    </r>
    <r>
      <rPr>
        <sz val="11"/>
        <rFont val="Calibri"/>
        <family val="2"/>
        <charset val="238"/>
      </rPr>
      <t xml:space="preserve"> (összes száma TS 0305, aránya TS 0316)</t>
    </r>
  </si>
  <si>
    <r>
      <rPr>
        <b/>
        <sz val="11"/>
        <rFont val="Calibri"/>
        <family val="2"/>
        <charset val="238"/>
        <scheme val="minor"/>
      </rPr>
      <t>16 éves gyermekek száma</t>
    </r>
    <r>
      <rPr>
        <sz val="11"/>
        <rFont val="Calibri"/>
        <family val="2"/>
        <charset val="238"/>
        <scheme val="minor"/>
      </rPr>
      <t xml:space="preserve"> (TS 0501)</t>
    </r>
  </si>
  <si>
    <r>
      <rPr>
        <b/>
        <sz val="11"/>
        <rFont val="Calibri"/>
        <family val="2"/>
        <charset val="238"/>
      </rPr>
      <t>0-14 éves</t>
    </r>
    <r>
      <rPr>
        <sz val="11"/>
        <rFont val="Calibri"/>
        <family val="2"/>
        <charset val="238"/>
      </rPr>
      <t xml:space="preserve"> (férfiak TS 0306, nők TS 0307)</t>
    </r>
  </si>
  <si>
    <r>
      <rPr>
        <b/>
        <sz val="11"/>
        <rFont val="Calibri"/>
        <family val="2"/>
        <charset val="238"/>
        <scheme val="minor"/>
      </rPr>
      <t>17 éves gyermekek száma</t>
    </r>
    <r>
      <rPr>
        <sz val="11"/>
        <rFont val="Calibri"/>
        <family val="2"/>
        <charset val="238"/>
        <scheme val="minor"/>
      </rPr>
      <t xml:space="preserve"> (TS 0502)</t>
    </r>
  </si>
  <si>
    <r>
      <rPr>
        <b/>
        <sz val="11"/>
        <rFont val="Calibri"/>
        <family val="2"/>
        <charset val="238"/>
      </rPr>
      <t>15-17 éves</t>
    </r>
    <r>
      <rPr>
        <sz val="11"/>
        <rFont val="Calibri"/>
        <family val="2"/>
        <charset val="238"/>
      </rPr>
      <t xml:space="preserve"> (férfiak TS 0308, nők TS 0309)</t>
    </r>
  </si>
  <si>
    <r>
      <rPr>
        <b/>
        <sz val="11"/>
        <rFont val="Calibri"/>
        <family val="2"/>
        <charset val="238"/>
      </rPr>
      <t>18-59 éves</t>
    </r>
    <r>
      <rPr>
        <sz val="11"/>
        <rFont val="Calibri"/>
        <family val="2"/>
        <charset val="238"/>
      </rPr>
      <t xml:space="preserve"> (férfiak TS 0310, nők TS 0311)</t>
    </r>
  </si>
  <si>
    <r>
      <rPr>
        <b/>
        <sz val="11"/>
        <rFont val="Calibri"/>
        <family val="2"/>
        <charset val="238"/>
      </rPr>
      <t>60-64 éves</t>
    </r>
    <r>
      <rPr>
        <sz val="11"/>
        <rFont val="Calibri"/>
        <family val="2"/>
        <charset val="238"/>
      </rPr>
      <t xml:space="preserve"> (férfiak TS 0312, nők TS 0313)</t>
    </r>
  </si>
  <si>
    <r>
      <rPr>
        <b/>
        <sz val="11"/>
        <rFont val="Calibri"/>
        <family val="2"/>
        <charset val="238"/>
      </rPr>
      <t>65 év feletti</t>
    </r>
    <r>
      <rPr>
        <sz val="11"/>
        <rFont val="Calibri"/>
        <family val="2"/>
        <charset val="238"/>
      </rPr>
      <t xml:space="preserve"> (férfiak TS 0314, nők TS 0315)</t>
    </r>
  </si>
  <si>
    <t>3.2.1. számú táblázat - Munkanélküliségi ráta nemek szerint</t>
  </si>
  <si>
    <t>3.2.4. számú táblázat - Pályakezdő álláskeresők száma és a 18-29 éves népesség száma (A táblázat kitöltése és elemzése opcionális.)</t>
  </si>
  <si>
    <r>
      <t xml:space="preserve">180 napnál hosszabb ideje regisztrált munkanélküliek aránya </t>
    </r>
    <r>
      <rPr>
        <sz val="11"/>
        <rFont val="Calibri"/>
        <family val="2"/>
        <charset val="238"/>
      </rPr>
      <t>(TS 1501)</t>
    </r>
  </si>
  <si>
    <r>
      <t xml:space="preserve">Férfi                 </t>
    </r>
    <r>
      <rPr>
        <sz val="11"/>
        <rFont val="Calibri"/>
        <family val="2"/>
        <charset val="238"/>
      </rPr>
      <t>(TS 0803)</t>
    </r>
  </si>
  <si>
    <r>
      <t xml:space="preserve">Nő
</t>
    </r>
    <r>
      <rPr>
        <sz val="11"/>
        <rFont val="Calibri"/>
        <family val="2"/>
        <charset val="238"/>
      </rPr>
      <t>(TS 0804)</t>
    </r>
    <r>
      <rPr>
        <b/>
        <sz val="11"/>
        <rFont val="Calibri"/>
        <family val="2"/>
        <charset val="238"/>
      </rPr>
      <t xml:space="preserve">        </t>
    </r>
  </si>
  <si>
    <r>
      <t xml:space="preserve">Férfi </t>
    </r>
    <r>
      <rPr>
        <sz val="11"/>
        <rFont val="Calibri"/>
        <family val="2"/>
        <charset val="238"/>
      </rPr>
      <t>(TS 0801)</t>
    </r>
  </si>
  <si>
    <r>
      <t xml:space="preserve">Nő </t>
    </r>
    <r>
      <rPr>
        <sz val="11"/>
        <rFont val="Calibri"/>
        <family val="2"/>
        <charset val="238"/>
      </rPr>
      <t>(TS 0802)</t>
    </r>
  </si>
  <si>
    <r>
      <rPr>
        <b/>
        <sz val="11"/>
        <rFont val="Calibri"/>
        <family val="2"/>
        <charset val="238"/>
      </rPr>
      <t xml:space="preserve">20 év alatti </t>
    </r>
    <r>
      <rPr>
        <sz val="11"/>
        <rFont val="Calibri"/>
        <family val="2"/>
        <charset val="238"/>
      </rPr>
      <t>(TS 1002)</t>
    </r>
  </si>
  <si>
    <r>
      <t>20-24 év</t>
    </r>
    <r>
      <rPr>
        <sz val="11"/>
        <rFont val="Calibri"/>
        <family val="2"/>
        <charset val="238"/>
      </rPr>
      <t xml:space="preserve"> (TS 1003)</t>
    </r>
  </si>
  <si>
    <r>
      <t xml:space="preserve">25-29 év </t>
    </r>
    <r>
      <rPr>
        <sz val="11"/>
        <rFont val="Calibri"/>
        <family val="2"/>
        <charset val="238"/>
      </rPr>
      <t>(TS 1004)</t>
    </r>
  </si>
  <si>
    <r>
      <t xml:space="preserve">30-34 év </t>
    </r>
    <r>
      <rPr>
        <sz val="11"/>
        <rFont val="Calibri"/>
        <family val="2"/>
        <charset val="238"/>
      </rPr>
      <t>(TS 1005)</t>
    </r>
  </si>
  <si>
    <r>
      <t xml:space="preserve">35-39 év </t>
    </r>
    <r>
      <rPr>
        <sz val="11"/>
        <rFont val="Calibri"/>
        <family val="2"/>
        <charset val="238"/>
      </rPr>
      <t>(TS 1006)</t>
    </r>
  </si>
  <si>
    <r>
      <t xml:space="preserve">40-44 év </t>
    </r>
    <r>
      <rPr>
        <sz val="11"/>
        <rFont val="Calibri"/>
        <family val="2"/>
        <charset val="238"/>
      </rPr>
      <t>(TS 1007)</t>
    </r>
  </si>
  <si>
    <r>
      <t xml:space="preserve">45-49 év </t>
    </r>
    <r>
      <rPr>
        <sz val="11"/>
        <rFont val="Calibri"/>
        <family val="2"/>
        <charset val="238"/>
      </rPr>
      <t>(TS 1008)</t>
    </r>
  </si>
  <si>
    <r>
      <t xml:space="preserve">50-54 év </t>
    </r>
    <r>
      <rPr>
        <sz val="11"/>
        <rFont val="Calibri"/>
        <family val="2"/>
        <charset val="238"/>
      </rPr>
      <t>(TS 1009)</t>
    </r>
  </si>
  <si>
    <r>
      <t xml:space="preserve">55-59 év </t>
    </r>
    <r>
      <rPr>
        <sz val="11"/>
        <rFont val="Calibri"/>
        <family val="2"/>
        <charset val="238"/>
      </rPr>
      <t>(TS 1010)</t>
    </r>
  </si>
  <si>
    <r>
      <t>59 év feletti</t>
    </r>
    <r>
      <rPr>
        <sz val="11"/>
        <rFont val="Calibri"/>
        <family val="2"/>
        <charset val="238"/>
      </rPr>
      <t xml:space="preserve"> (TS 1011)</t>
    </r>
  </si>
  <si>
    <r>
      <t xml:space="preserve">Általános iskolai felnőttoktatásban tanulók száma
</t>
    </r>
    <r>
      <rPr>
        <sz val="11"/>
        <rFont val="Calibri"/>
        <family val="2"/>
        <charset val="238"/>
      </rPr>
      <t>(TS 3401)</t>
    </r>
  </si>
  <si>
    <r>
      <t xml:space="preserve">8. évfolyamot eredményesen befejezte a felnőttoktatásban
</t>
    </r>
    <r>
      <rPr>
        <sz val="11"/>
        <rFont val="Calibri"/>
        <family val="2"/>
        <charset val="238"/>
      </rPr>
      <t>(TS 3301)</t>
    </r>
  </si>
  <si>
    <r>
      <t>Középiskolai tanulók száma a felnőttoktatásban (fő)</t>
    </r>
    <r>
      <rPr>
        <sz val="11"/>
        <rFont val="Calibri"/>
        <family val="2"/>
        <charset val="238"/>
      </rPr>
      <t xml:space="preserve"> - (TS 3601) </t>
    </r>
    <r>
      <rPr>
        <b/>
        <sz val="16"/>
        <rFont val="Calibri"/>
        <family val="2"/>
        <charset val="238"/>
      </rPr>
      <t>?</t>
    </r>
  </si>
  <si>
    <r>
      <t xml:space="preserve">8 általánosnál alacsonyabb végzettség
</t>
    </r>
    <r>
      <rPr>
        <sz val="11"/>
        <rFont val="Calibri"/>
        <family val="2"/>
        <charset val="238"/>
      </rPr>
      <t>(TS 0901)</t>
    </r>
  </si>
  <si>
    <r>
      <t xml:space="preserve">Általános iskolai végzettség </t>
    </r>
    <r>
      <rPr>
        <sz val="11"/>
        <rFont val="Calibri"/>
        <family val="2"/>
        <charset val="238"/>
      </rPr>
      <t>(TS 0902)</t>
    </r>
  </si>
  <si>
    <r>
      <t xml:space="preserve">8 általánosnál magasabb iskolai végzettség </t>
    </r>
    <r>
      <rPr>
        <sz val="11"/>
        <rFont val="Calibri"/>
        <family val="2"/>
        <charset val="238"/>
      </rPr>
      <t>(TS 0903)</t>
    </r>
  </si>
  <si>
    <r>
      <t xml:space="preserve">15-64 év közötti állandó népesség száma
</t>
    </r>
    <r>
      <rPr>
        <sz val="11"/>
        <rFont val="Calibri"/>
        <family val="2"/>
        <charset val="238"/>
      </rPr>
      <t>(TS 0803 és TS 0804 összesen)</t>
    </r>
  </si>
  <si>
    <r>
      <t xml:space="preserve">Álláskeresési segélyben részesülők (fő) </t>
    </r>
    <r>
      <rPr>
        <sz val="11"/>
        <rFont val="Calibri"/>
        <family val="2"/>
        <charset val="238"/>
      </rPr>
      <t>- (TS 1101)</t>
    </r>
  </si>
  <si>
    <r>
      <t xml:space="preserve">Regisztrált munkanélküliek/nyil-vántartott álláskeresők száma
</t>
    </r>
    <r>
      <rPr>
        <sz val="11"/>
        <rFont val="Calibri"/>
        <family val="2"/>
        <charset val="238"/>
      </rPr>
      <t>(TS 1301)</t>
    </r>
  </si>
  <si>
    <r>
      <t>Álláskeresési járadékra jogosultak </t>
    </r>
    <r>
      <rPr>
        <sz val="11"/>
        <rFont val="Calibri"/>
        <family val="2"/>
        <charset val="238"/>
      </rPr>
      <t>(TS 1201)</t>
    </r>
  </si>
  <si>
    <r>
      <t xml:space="preserve">Rendszeres szociális segélyben részesített regisztrált munkanélküliek száma (negyedévek átlaga) - </t>
    </r>
    <r>
      <rPr>
        <sz val="10"/>
        <rFont val="Calibri"/>
        <family val="2"/>
        <charset val="238"/>
      </rPr>
      <t>TS 1401
(</t>
    </r>
    <r>
      <rPr>
        <b/>
        <sz val="10"/>
        <rFont val="Calibri"/>
        <family val="2"/>
        <charset val="238"/>
      </rPr>
      <t>2015. február 28-tól</t>
    </r>
    <r>
      <rPr>
        <sz val="10"/>
        <rFont val="Calibri"/>
        <family val="2"/>
        <charset val="238"/>
      </rPr>
      <t xml:space="preserve"> az ellátás megszűnik, vagy külön válik EGYT-re és FHT-ra)</t>
    </r>
  </si>
  <si>
    <r>
      <t xml:space="preserve">Egészségkárosodási és gyermekfelügyeleti támogatásban részesülők átlagos száma 2015. márc. 1-től érvényes módszertan szerint
</t>
    </r>
    <r>
      <rPr>
        <sz val="10"/>
        <rFont val="Calibri"/>
        <family val="2"/>
        <charset val="238"/>
      </rPr>
      <t>(TS 5401)</t>
    </r>
    <r>
      <rPr>
        <b/>
        <sz val="1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 xml:space="preserve"> </t>
    </r>
  </si>
  <si>
    <r>
      <t xml:space="preserve">Felnőttek és gyermekek részére szervezett háziorvosi szolgálatok száma
</t>
    </r>
    <r>
      <rPr>
        <sz val="11"/>
        <rFont val="Calibri"/>
        <family val="2"/>
        <charset val="238"/>
      </rPr>
      <t>(TS 4401)</t>
    </r>
  </si>
  <si>
    <r>
      <t xml:space="preserve">Csak felnőttek részére szervezett háziorvosi szolgáltatások száma
</t>
    </r>
    <r>
      <rPr>
        <sz val="11"/>
        <rFont val="Calibri"/>
        <family val="2"/>
        <charset val="238"/>
      </rPr>
      <t>(TS 4301)</t>
    </r>
  </si>
  <si>
    <r>
      <t xml:space="preserve">A házi gyermekorvosok által ellátott szolgálatok száma
</t>
    </r>
    <r>
      <rPr>
        <sz val="11"/>
        <rFont val="Calibri"/>
        <family val="2"/>
        <charset val="238"/>
      </rPr>
      <t>(TS 4501)</t>
    </r>
  </si>
  <si>
    <r>
      <t xml:space="preserve">Közgyógyellátási igazolvánnyal rendelkezők száma
</t>
    </r>
    <r>
      <rPr>
        <sz val="11"/>
        <rFont val="Calibri"/>
        <family val="2"/>
        <charset val="238"/>
      </rPr>
      <t>(TS 5601)</t>
    </r>
  </si>
  <si>
    <r>
      <t xml:space="preserve">Ápolási díj, alanyi jogon: támogatásban részesítettek évi átlagos száma </t>
    </r>
    <r>
      <rPr>
        <sz val="11"/>
        <rFont val="Calibri"/>
        <family val="2"/>
        <charset val="238"/>
      </rPr>
      <t>(TS 5901)</t>
    </r>
  </si>
  <si>
    <r>
      <t xml:space="preserve">Ápolási díj, méltányossági alapon: támogatásban részesítettek évi átlagos száma
</t>
    </r>
    <r>
      <rPr>
        <sz val="11"/>
        <rFont val="Calibri"/>
        <family val="2"/>
        <charset val="238"/>
      </rPr>
      <t>(TS 5902)</t>
    </r>
  </si>
  <si>
    <r>
      <t xml:space="preserve"> Lakásállomány (db)
</t>
    </r>
    <r>
      <rPr>
        <sz val="10"/>
        <rFont val="Calibri"/>
        <family val="2"/>
        <charset val="238"/>
        <scheme val="minor"/>
      </rPr>
      <t>(TS 4201)</t>
    </r>
  </si>
  <si>
    <r>
      <t xml:space="preserve">Lakásfenntartási támogatásban részesített személyek száma </t>
    </r>
    <r>
      <rPr>
        <sz val="10"/>
        <rFont val="Calibri"/>
        <family val="2"/>
        <charset val="238"/>
        <scheme val="minor"/>
      </rPr>
      <t>(TS 6001)</t>
    </r>
  </si>
  <si>
    <r>
      <t xml:space="preserve">Adósságcsökkentési támogatásban részesítettek száma </t>
    </r>
    <r>
      <rPr>
        <sz val="10"/>
        <rFont val="Calibri"/>
        <family val="2"/>
        <charset val="238"/>
        <scheme val="minor"/>
      </rPr>
      <t>(TS 6101)</t>
    </r>
  </si>
  <si>
    <t>4.1.3. számú táblázat – Kedvezményes óvodai - iskolai juttatásokban részesülők száma (A táblázat kitöltése és elemzése opcionális.)</t>
  </si>
  <si>
    <t>4.4.1. számú táblázat - Óvodai nevelés adatai (A táblázat kitöltése és elemzése opcionális.)</t>
  </si>
  <si>
    <r>
      <t xml:space="preserve">4.4.8. számú táblázat - Általános iskolák adatai: osztályok, gyógypedagógiai osztályok, feladatellátási helyek </t>
    </r>
    <r>
      <rPr>
        <b/>
        <sz val="16"/>
        <rFont val="Calibri"/>
        <family val="2"/>
        <charset val="238"/>
        <scheme val="minor"/>
      </rPr>
      <t>?</t>
    </r>
  </si>
  <si>
    <r>
      <t xml:space="preserve">Védelembe vett kiskorú gyermekek száma december 31-én
</t>
    </r>
    <r>
      <rPr>
        <sz val="11"/>
        <rFont val="Calibri"/>
        <family val="2"/>
        <charset val="238"/>
      </rPr>
      <t>(TS 3001)</t>
    </r>
  </si>
  <si>
    <r>
      <t xml:space="preserve">Veszélyeztetett kiskorú gyermekek száma december 31-én </t>
    </r>
    <r>
      <rPr>
        <sz val="11"/>
        <rFont val="Calibri"/>
        <family val="2"/>
        <charset val="238"/>
      </rPr>
      <t>(TS 3101)</t>
    </r>
  </si>
  <si>
    <r>
      <t xml:space="preserve">Rendszeres gyermekvédelmi kedvezményben részesítettek évi átlagos száma </t>
    </r>
    <r>
      <rPr>
        <sz val="11"/>
        <rFont val="Calibri"/>
        <family val="2"/>
        <charset val="238"/>
      </rPr>
      <t>(TS 5801)</t>
    </r>
  </si>
  <si>
    <t xml:space="preserve"> Ingyenes tankönyv-ellátásban részesülők száma</t>
  </si>
  <si>
    <t xml:space="preserve">Óvodáztatási támogatásban részesülők száma </t>
  </si>
  <si>
    <r>
      <t xml:space="preserve">Betöltött védőnői álláshelyek száma
</t>
    </r>
    <r>
      <rPr>
        <sz val="11"/>
        <rFont val="Calibri"/>
        <family val="2"/>
        <charset val="238"/>
      </rPr>
      <t>(TS 3201)</t>
    </r>
  </si>
  <si>
    <r>
      <t xml:space="preserve">Házi gyermekorvosok száma
</t>
    </r>
    <r>
      <rPr>
        <sz val="11"/>
        <rFont val="Calibri"/>
        <family val="2"/>
        <charset val="238"/>
      </rPr>
      <t>(TS 4601)</t>
    </r>
  </si>
  <si>
    <r>
      <t xml:space="preserve">Önkormányzati bölcsődék száma
</t>
    </r>
    <r>
      <rPr>
        <sz val="11"/>
        <rFont val="Calibri"/>
        <family val="2"/>
        <charset val="238"/>
      </rPr>
      <t xml:space="preserve">(TS 4801) </t>
    </r>
    <r>
      <rPr>
        <b/>
        <sz val="18"/>
        <rFont val="Calibri"/>
        <family val="2"/>
        <charset val="238"/>
      </rPr>
      <t>?</t>
    </r>
  </si>
  <si>
    <r>
      <t xml:space="preserve">Bölcsődébe beírt gyermekek száma
</t>
    </r>
    <r>
      <rPr>
        <sz val="11"/>
        <rFont val="Calibri"/>
        <family val="2"/>
        <charset val="238"/>
      </rPr>
      <t>(TS 4701)</t>
    </r>
  </si>
  <si>
    <r>
      <t xml:space="preserve">Óvodai férőhelyek száma (gyógypedagógiai neveléssel együtt)
</t>
    </r>
    <r>
      <rPr>
        <sz val="11"/>
        <rFont val="Calibri"/>
        <family val="2"/>
        <charset val="238"/>
      </rPr>
      <t>(TS 2801)</t>
    </r>
  </si>
  <si>
    <r>
      <t xml:space="preserve">Óvodai feladatellátási helyek száma (gyógypedagógiai neveléssel együtt)
</t>
    </r>
    <r>
      <rPr>
        <sz val="11"/>
        <rFont val="Calibri"/>
        <family val="2"/>
        <charset val="238"/>
      </rPr>
      <t>(TS 2701)</t>
    </r>
  </si>
  <si>
    <r>
      <t xml:space="preserve">Óvodába beírt gyermekek száma (gyógypedagógiai neveléssel együtt)
</t>
    </r>
    <r>
      <rPr>
        <sz val="11"/>
        <rFont val="Calibri"/>
        <family val="2"/>
        <charset val="238"/>
      </rPr>
      <t>(TS 2601)</t>
    </r>
  </si>
  <si>
    <r>
      <t xml:space="preserve">Óvodai gyógypedagógiai gyermekcsoportok száma
</t>
    </r>
    <r>
      <rPr>
        <sz val="11"/>
        <rFont val="Calibri"/>
        <family val="2"/>
        <charset val="238"/>
      </rPr>
      <t>(TS 2501)</t>
    </r>
  </si>
  <si>
    <r>
      <t xml:space="preserve">Általános iskola 1-4. évfolyamon tanulók száma (gyógypedagógiai oktatással együtt)
</t>
    </r>
    <r>
      <rPr>
        <sz val="11"/>
        <rFont val="Calibri"/>
        <family val="2"/>
        <charset val="238"/>
      </rPr>
      <t>(TS 1801)</t>
    </r>
  </si>
  <si>
    <r>
      <t xml:space="preserve">Általános iskola 5-8. évfolyamon tanulók száma (gyógypedagógiai oktatással együtt)
</t>
    </r>
    <r>
      <rPr>
        <sz val="11"/>
        <rFont val="Calibri"/>
        <family val="2"/>
        <charset val="238"/>
      </rPr>
      <t>(TS 1901)</t>
    </r>
  </si>
  <si>
    <r>
      <t xml:space="preserve">Napközis általános iskolai tanulók száma a nappali oktatásban (iskolaotthonos tanulókkal együtt) </t>
    </r>
    <r>
      <rPr>
        <sz val="11"/>
        <rFont val="Calibri"/>
        <family val="2"/>
        <charset val="238"/>
      </rPr>
      <t>(TS 1701)</t>
    </r>
  </si>
  <si>
    <r>
      <t xml:space="preserve">Az általános iskolai osztályok száma a gyógypedagógiai oktatásban (a nappali oktatásban)
</t>
    </r>
    <r>
      <rPr>
        <sz val="11"/>
        <rFont val="Calibri"/>
        <family val="2"/>
        <charset val="238"/>
      </rPr>
      <t>(TS 2101)</t>
    </r>
  </si>
  <si>
    <r>
      <t xml:space="preserve">Az általános iskolai osztályok száma (a gyógypedagógiai oktatással együtt)
</t>
    </r>
    <r>
      <rPr>
        <sz val="11"/>
        <rFont val="Calibri"/>
        <family val="2"/>
        <charset val="238"/>
      </rPr>
      <t>(TS 2201)</t>
    </r>
  </si>
  <si>
    <r>
      <t xml:space="preserve">Általános iskolai feladat-ellátási helyek száma (gyógypedagógiai oktatással együtt)
</t>
    </r>
    <r>
      <rPr>
        <sz val="11"/>
        <rFont val="Calibri"/>
        <family val="2"/>
        <charset val="238"/>
      </rPr>
      <t>(TS 2001)</t>
    </r>
  </si>
  <si>
    <r>
      <t xml:space="preserve">A 8. évfolyamot eredményesen befejezte a nappali oktatásban </t>
    </r>
    <r>
      <rPr>
        <sz val="11"/>
        <rFont val="Calibri"/>
        <family val="2"/>
        <charset val="238"/>
      </rPr>
      <t>(TS 2301)</t>
    </r>
  </si>
  <si>
    <t>6.2.2. számú táblázat - Tevékeny időskor (lehetőségek a településen - A táblázat kitöltése és elemzése opcionális.)</t>
  </si>
  <si>
    <t>6.3.3. számú táblázat - Kulturális, közművelődési szolgáltatásokhoz való hozzáférés (A táblázat kitöltése és elemzése opcionális.)</t>
  </si>
  <si>
    <t>6.3.4. számú táblázat - Idősek informatikai jártassága (A táblázat kitöltése és elemzése opcionális.)</t>
  </si>
  <si>
    <t>6.4. számú táblázat - Az időseket célzó programok a településen (A táblázat kitöltése és elemzése opcionális.)</t>
  </si>
  <si>
    <r>
      <t xml:space="preserve">Nyugdíjban, ellátásban, járadékban és egyéb járandóságban részesülő férfiak száma </t>
    </r>
    <r>
      <rPr>
        <sz val="11"/>
        <rFont val="Calibri"/>
        <family val="2"/>
        <charset val="238"/>
      </rPr>
      <t>(TS 5201)</t>
    </r>
  </si>
  <si>
    <r>
      <t xml:space="preserve">Nyugdíjban, ellátásban, járadékban és egyéb járandóságban részesülő nők száma </t>
    </r>
    <r>
      <rPr>
        <sz val="11"/>
        <rFont val="Calibri"/>
        <family val="2"/>
        <charset val="238"/>
      </rPr>
      <t>(TS 5301)</t>
    </r>
  </si>
  <si>
    <r>
      <t xml:space="preserve">55 év feletti regisztrált munkanélküliek száma
</t>
    </r>
    <r>
      <rPr>
        <sz val="11"/>
        <rFont val="Calibri"/>
        <family val="2"/>
        <charset val="238"/>
        <scheme val="minor"/>
      </rPr>
      <t>(TS 1010 és TS 1011)</t>
    </r>
  </si>
  <si>
    <r>
      <t xml:space="preserve">55 év feletti tartós munkanélküliek száma </t>
    </r>
    <r>
      <rPr>
        <b/>
        <sz val="16"/>
        <rFont val="Calibri"/>
        <family val="2"/>
        <charset val="238"/>
        <scheme val="minor"/>
      </rPr>
      <t>?</t>
    </r>
  </si>
  <si>
    <r>
      <t xml:space="preserve">65 év feletti lakosság száma
</t>
    </r>
    <r>
      <rPr>
        <sz val="11"/>
        <rFont val="Calibri"/>
        <family val="2"/>
        <charset val="238"/>
      </rPr>
      <t>(TS 0328)</t>
    </r>
  </si>
  <si>
    <r>
      <t xml:space="preserve">Nappali ellátásban részesülő időskorúak száma </t>
    </r>
    <r>
      <rPr>
        <sz val="11"/>
        <rFont val="Calibri"/>
        <family val="2"/>
        <charset val="238"/>
      </rPr>
      <t>(TS 5101)</t>
    </r>
  </si>
  <si>
    <r>
      <t xml:space="preserve">Időskorúak járadékában részesítettek (évi) átlagos száma (fő) </t>
    </r>
    <r>
      <rPr>
        <sz val="11"/>
        <rFont val="Calibri"/>
        <family val="2"/>
        <charset val="238"/>
      </rPr>
      <t>(TS 5701)</t>
    </r>
  </si>
  <si>
    <r>
      <t xml:space="preserve">A nyilvános/települési könyvtárak száma
</t>
    </r>
    <r>
      <rPr>
        <sz val="11"/>
        <rFont val="Calibri"/>
        <family val="2"/>
        <charset val="238"/>
        <scheme val="minor"/>
      </rPr>
      <t>(TS 3801)</t>
    </r>
  </si>
  <si>
    <r>
      <t xml:space="preserve">A nyilvános/települési könyvtárak egységeinek száma (leltári állomány)
</t>
    </r>
    <r>
      <rPr>
        <sz val="11"/>
        <rFont val="Calibri"/>
        <family val="2"/>
        <charset val="238"/>
        <scheme val="minor"/>
      </rPr>
      <t>(TS 3901)</t>
    </r>
  </si>
  <si>
    <r>
      <t xml:space="preserve">Muzeális intézmények száma
</t>
    </r>
    <r>
      <rPr>
        <sz val="11"/>
        <rFont val="Calibri"/>
        <family val="2"/>
        <charset val="238"/>
        <scheme val="minor"/>
      </rPr>
      <t>(TS 4001)</t>
    </r>
  </si>
  <si>
    <r>
      <t xml:space="preserve">Közművelődési intézmények száma
</t>
    </r>
    <r>
      <rPr>
        <sz val="11"/>
        <rFont val="Calibri"/>
        <family val="2"/>
        <charset val="238"/>
        <scheme val="minor"/>
      </rPr>
      <t>(TS 4101)</t>
    </r>
  </si>
  <si>
    <t>6:30-18:00</t>
  </si>
  <si>
    <t>nincs zárva</t>
  </si>
  <si>
    <t>2018 évi adatok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</si>
</sst>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0.0%"/>
    <numFmt numFmtId="165" formatCode="0.0&quot;%&quot;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9" applyNumberFormat="0" applyAlignment="0" applyProtection="0"/>
    <xf numFmtId="0" fontId="26" fillId="10" borderId="30" applyNumberFormat="0" applyAlignment="0" applyProtection="0"/>
    <xf numFmtId="0" fontId="27" fillId="10" borderId="29" applyNumberFormat="0" applyAlignment="0" applyProtection="0"/>
    <xf numFmtId="0" fontId="28" fillId="0" borderId="31" applyNumberFormat="0" applyFill="0" applyAlignment="0" applyProtection="0"/>
    <xf numFmtId="0" fontId="29" fillId="11" borderId="32" applyNumberFormat="0" applyAlignment="0" applyProtection="0"/>
    <xf numFmtId="0" fontId="30" fillId="0" borderId="0" applyNumberFormat="0" applyFill="0" applyBorder="0" applyAlignment="0" applyProtection="0"/>
    <xf numFmtId="0" fontId="17" fillId="12" borderId="33" applyNumberFormat="0" applyFont="0" applyAlignment="0" applyProtection="0"/>
    <xf numFmtId="0" fontId="31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3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3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Protection="1"/>
    <xf numFmtId="0" fontId="6" fillId="0" borderId="8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4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10" fontId="5" fillId="4" borderId="1" xfId="0" applyNumberFormat="1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5" fontId="6" fillId="4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0" borderId="0" xfId="0" applyFont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/>
    <xf numFmtId="0" fontId="7" fillId="0" borderId="0" xfId="0" applyFont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6" fillId="0" borderId="0" xfId="0" applyNumberFormat="1" applyFont="1"/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</xf>
    <xf numFmtId="3" fontId="11" fillId="0" borderId="19" xfId="0" applyNumberFormat="1" applyFont="1" applyBorder="1" applyAlignment="1" applyProtection="1">
      <alignment horizontal="center" vertical="center"/>
      <protection locked="0"/>
    </xf>
    <xf numFmtId="3" fontId="11" fillId="0" borderId="20" xfId="0" applyNumberFormat="1" applyFont="1" applyBorder="1" applyAlignment="1" applyProtection="1">
      <alignment horizontal="center" vertical="center" wrapText="1"/>
      <protection locked="0"/>
    </xf>
    <xf numFmtId="3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 wrapText="1"/>
      <protection locked="0"/>
    </xf>
    <xf numFmtId="3" fontId="11" fillId="0" borderId="12" xfId="0" applyNumberFormat="1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/>
    </xf>
    <xf numFmtId="3" fontId="11" fillId="0" borderId="14" xfId="0" applyNumberFormat="1" applyFont="1" applyBorder="1" applyAlignment="1" applyProtection="1">
      <alignment horizontal="center" vertical="center"/>
      <protection locked="0"/>
    </xf>
    <xf numFmtId="3" fontId="11" fillId="0" borderId="15" xfId="0" applyNumberFormat="1" applyFont="1" applyBorder="1" applyAlignment="1" applyProtection="1">
      <alignment horizontal="center" vertical="center" wrapText="1"/>
      <protection locked="0"/>
    </xf>
    <xf numFmtId="3" fontId="11" fillId="0" borderId="14" xfId="0" applyNumberFormat="1" applyFont="1" applyBorder="1" applyAlignment="1" applyProtection="1">
      <alignment horizontal="center" vertical="center" wrapText="1"/>
      <protection locked="0"/>
    </xf>
    <xf numFmtId="3" fontId="11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/>
    <xf numFmtId="0" fontId="7" fillId="2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Fill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8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9" fontId="6" fillId="4" borderId="1" xfId="0" applyNumberFormat="1" applyFont="1" applyFill="1" applyBorder="1" applyAlignment="1" applyProtection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6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3" applyFont="1" applyBorder="1" applyAlignment="1" applyProtection="1">
      <alignment horizontal="center" vertical="center" wrapText="1"/>
      <protection locked="0"/>
    </xf>
    <xf numFmtId="0" fontId="34" fillId="0" borderId="1" xfId="43" applyFont="1" applyBorder="1" applyAlignment="1" applyProtection="1">
      <alignment horizontal="center" vertical="center" wrapText="1"/>
      <protection locked="0"/>
    </xf>
    <xf numFmtId="0" fontId="34" fillId="0" borderId="1" xfId="43" applyFont="1" applyBorder="1" applyAlignment="1" applyProtection="1">
      <alignment horizontal="center" vertical="center" wrapText="1"/>
      <protection locked="0"/>
    </xf>
    <xf numFmtId="0" fontId="34" fillId="0" borderId="1" xfId="43" applyFont="1" applyBorder="1" applyAlignment="1" applyProtection="1">
      <alignment horizontal="center" vertical="center"/>
      <protection locked="0"/>
    </xf>
    <xf numFmtId="0" fontId="34" fillId="0" borderId="1" xfId="43" applyFont="1" applyBorder="1" applyAlignment="1" applyProtection="1">
      <alignment horizontal="center" vertical="center" wrapText="1"/>
      <protection locked="0"/>
    </xf>
    <xf numFmtId="0" fontId="34" fillId="0" borderId="1" xfId="43" applyFont="1" applyBorder="1" applyAlignment="1" applyProtection="1">
      <alignment horizontal="center" vertical="center"/>
      <protection locked="0"/>
    </xf>
    <xf numFmtId="0" fontId="11" fillId="0" borderId="1" xfId="43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wrapText="1" indent="1"/>
    </xf>
    <xf numFmtId="0" fontId="0" fillId="0" borderId="0" xfId="0" applyBorder="1" applyAlignment="1">
      <alignment horizontal="right" wrapText="1" indent="1"/>
    </xf>
    <xf numFmtId="0" fontId="33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5" borderId="1" xfId="0" applyNumberFormat="1" applyFont="1" applyFill="1" applyBorder="1" applyAlignment="1" applyProtection="1">
      <alignment horizontal="center" vertical="center"/>
      <protection locked="0"/>
    </xf>
    <xf numFmtId="3" fontId="6" fillId="5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3" fillId="0" borderId="0" xfId="43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1" fontId="17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30" fillId="0" borderId="10" xfId="0" applyFont="1" applyFill="1" applyBorder="1"/>
    <xf numFmtId="0" fontId="35" fillId="0" borderId="10" xfId="0" applyFont="1" applyFill="1" applyBorder="1" applyAlignment="1" applyProtection="1">
      <alignment horizontal="center" vertical="center"/>
      <protection locked="0"/>
    </xf>
    <xf numFmtId="0" fontId="33" fillId="0" borderId="1" xfId="43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/>
    </xf>
    <xf numFmtId="10" fontId="6" fillId="0" borderId="3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3" fillId="0" borderId="3" xfId="43" applyFont="1" applyBorder="1" applyAlignment="1" applyProtection="1">
      <alignment horizontal="center" vertical="center"/>
      <protection locked="0"/>
    </xf>
    <xf numFmtId="0" fontId="33" fillId="0" borderId="5" xfId="43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/>
    </xf>
    <xf numFmtId="0" fontId="7" fillId="0" borderId="7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48">
    <cellStyle name="20% - 1. jelölőszín" xfId="20" builtinId="30" customBuiltin="1"/>
    <cellStyle name="20% - 2. jelölőszín" xfId="24" builtinId="34" customBuiltin="1"/>
    <cellStyle name="20% - 3. jelölőszín" xfId="28" builtinId="38" customBuiltin="1"/>
    <cellStyle name="20% - 4. jelölőszín" xfId="32" builtinId="42" customBuiltin="1"/>
    <cellStyle name="20% - 5. jelölőszín" xfId="36" builtinId="46" customBuiltin="1"/>
    <cellStyle name="20% - 6. jelölőszín" xfId="40" builtinId="50" customBuiltin="1"/>
    <cellStyle name="40% - 1. jelölőszín" xfId="21" builtinId="31" customBuiltin="1"/>
    <cellStyle name="40% - 2. jelölőszín" xfId="25" builtinId="35" customBuiltin="1"/>
    <cellStyle name="40% - 3. jelölőszín" xfId="29" builtinId="39" customBuiltin="1"/>
    <cellStyle name="40% - 4. jelölőszín" xfId="33" builtinId="43" customBuiltin="1"/>
    <cellStyle name="40% - 5. jelölőszín" xfId="37" builtinId="47" customBuiltin="1"/>
    <cellStyle name="40% - 6. jelölőszín" xfId="41" builtinId="51" customBuiltin="1"/>
    <cellStyle name="60% - 1. jelölőszín" xfId="22" builtinId="32" customBuiltin="1"/>
    <cellStyle name="60% - 2. jelölőszín" xfId="26" builtinId="36" customBuiltin="1"/>
    <cellStyle name="60% - 3. jelölőszín" xfId="30" builtinId="40" customBuiltin="1"/>
    <cellStyle name="60% - 4. jelölőszín" xfId="34" builtinId="44" customBuiltin="1"/>
    <cellStyle name="60% - 5. jelölőszín" xfId="38" builtinId="48" customBuiltin="1"/>
    <cellStyle name="60% - 6. jelölőszín" xfId="42" builtinId="52" customBuiltin="1"/>
    <cellStyle name="Bevitel" xfId="10" builtinId="20" customBuiltin="1"/>
    <cellStyle name="Cím" xfId="2" builtinId="15" customBuiltin="1"/>
    <cellStyle name="Címsor 1" xfId="3" builtinId="16" customBuiltin="1"/>
    <cellStyle name="Címsor 2" xfId="4" builtinId="17" customBuiltin="1"/>
    <cellStyle name="Címsor 3" xfId="5" builtinId="18" customBuiltin="1"/>
    <cellStyle name="Címsor 4" xfId="6" builtinId="19" customBuiltin="1"/>
    <cellStyle name="Ellenőrzőcella" xfId="14" builtinId="23" customBuiltin="1"/>
    <cellStyle name="Ezres" xfId="1" builtinId="3"/>
    <cellStyle name="Ezres 2" xfId="45" xr:uid="{0EB80E13-7EE8-47F7-BA21-14746687970C}"/>
    <cellStyle name="Figyelmeztetés" xfId="15" builtinId="11" customBuiltin="1"/>
    <cellStyle name="Hivatkozott cella" xfId="13" builtinId="24" customBuiltin="1"/>
    <cellStyle name="Jegyzet" xfId="16" builtinId="10" customBuiltin="1"/>
    <cellStyle name="Jelölőszín 1" xfId="19" builtinId="29" customBuiltin="1"/>
    <cellStyle name="Jelölőszín 2" xfId="23" builtinId="33" customBuiltin="1"/>
    <cellStyle name="Jelölőszín 3" xfId="27" builtinId="37" customBuiltin="1"/>
    <cellStyle name="Jelölőszín 4" xfId="31" builtinId="41" customBuiltin="1"/>
    <cellStyle name="Jelölőszín 5" xfId="35" builtinId="45" customBuiltin="1"/>
    <cellStyle name="Jelölőszín 6" xfId="39" builtinId="49" customBuiltin="1"/>
    <cellStyle name="Jó" xfId="7" builtinId="26" customBuiltin="1"/>
    <cellStyle name="Kimenet" xfId="11" builtinId="21" customBuiltin="1"/>
    <cellStyle name="Magyarázó szöveg" xfId="17" builtinId="53" customBuiltin="1"/>
    <cellStyle name="Normál" xfId="0" builtinId="0"/>
    <cellStyle name="Normál 2" xfId="43" xr:uid="{00000000-0005-0000-0000-00002F000000}"/>
    <cellStyle name="Normál 2 2" xfId="46" xr:uid="{801F6E31-C35E-4ECA-947A-21C229A1FA33}"/>
    <cellStyle name="Összesen" xfId="18" builtinId="25" customBuiltin="1"/>
    <cellStyle name="Rossz" xfId="8" builtinId="27" customBuiltin="1"/>
    <cellStyle name="Semleges" xfId="9" builtinId="28" customBuiltin="1"/>
    <cellStyle name="Számítás" xfId="12" builtinId="22" customBuiltin="1"/>
    <cellStyle name="Százalék 2" xfId="44" xr:uid="{00000000-0005-0000-0000-000030000000}"/>
    <cellStyle name="Százalék 2 2" xfId="47" xr:uid="{CE63D106-158E-4580-886D-21BF137BA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Lakónépesség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nepesseg!$B$2</c:f>
              <c:strCache>
                <c:ptCount val="1"/>
                <c:pt idx="0">
                  <c:v>Fő
(TS 0101)</c:v>
                </c:pt>
              </c:strCache>
            </c:strRef>
          </c:tx>
          <c:invertIfNegative val="0"/>
          <c:cat>
            <c:numRef>
              <c:f>nepesseg!$A$3:$A$8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nepesseg!$B$3:$B$8</c:f>
              <c:numCache>
                <c:formatCode>#,##0</c:formatCode>
                <c:ptCount val="6"/>
                <c:pt idx="0">
                  <c:v>6912</c:v>
                </c:pt>
                <c:pt idx="1">
                  <c:v>7021</c:v>
                </c:pt>
                <c:pt idx="2">
                  <c:v>7255</c:v>
                </c:pt>
                <c:pt idx="3">
                  <c:v>7469</c:v>
                </c:pt>
                <c:pt idx="4">
                  <c:v>7636</c:v>
                </c:pt>
                <c:pt idx="5">
                  <c:v>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9-4AC2-9798-0871A487D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67584400"/>
        <c:axId val="-1267574064"/>
      </c:barChart>
      <c:catAx>
        <c:axId val="-12675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67574064"/>
        <c:crosses val="autoZero"/>
        <c:auto val="1"/>
        <c:lblAlgn val="ctr"/>
        <c:lblOffset val="100"/>
        <c:noMultiLvlLbl val="0"/>
      </c:catAx>
      <c:valAx>
        <c:axId val="-126757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26758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 b="1"/>
              <a:t>Nők és férfiak aránya, a 180 napon túli nyilvántartott álláskeresőkön belül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allaskeresok!$Z$4</c:f>
              <c:strCache>
                <c:ptCount val="1"/>
                <c:pt idx="0">
                  <c:v>Férfiak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allaskeresok!$U$5:$U$10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allaskeresok!$Z$5:$Z$10</c:f>
              <c:numCache>
                <c:formatCode>0.0%</c:formatCode>
                <c:ptCount val="6"/>
                <c:pt idx="0">
                  <c:v>0.59259259259259256</c:v>
                </c:pt>
                <c:pt idx="1">
                  <c:v>0.35</c:v>
                </c:pt>
                <c:pt idx="2">
                  <c:v>0.4</c:v>
                </c:pt>
                <c:pt idx="3">
                  <c:v>0.37931034482758619</c:v>
                </c:pt>
                <c:pt idx="4">
                  <c:v>0.45833333333333331</c:v>
                </c:pt>
                <c:pt idx="5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608-A03E-238C6E218F9D}"/>
            </c:ext>
          </c:extLst>
        </c:ser>
        <c:ser>
          <c:idx val="1"/>
          <c:order val="1"/>
          <c:tx>
            <c:strRef>
              <c:f>allaskeresok!$AA$4</c:f>
              <c:strCache>
                <c:ptCount val="1"/>
                <c:pt idx="0">
                  <c:v>Nők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allaskeresok!$U$5:$U$10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allaskeresok!$AA$5:$AA$10</c:f>
              <c:numCache>
                <c:formatCode>0.0%</c:formatCode>
                <c:ptCount val="6"/>
                <c:pt idx="0">
                  <c:v>0.40740740740740738</c:v>
                </c:pt>
                <c:pt idx="1">
                  <c:v>0.65</c:v>
                </c:pt>
                <c:pt idx="2">
                  <c:v>0.6</c:v>
                </c:pt>
                <c:pt idx="3">
                  <c:v>0.62068965517241381</c:v>
                </c:pt>
                <c:pt idx="4">
                  <c:v>0.54166666666666663</c:v>
                </c:pt>
                <c:pt idx="5">
                  <c:v>0.58823529411764708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8-4608-A03E-238C6E21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45239664"/>
        <c:axId val="-1045238576"/>
        <c:axId val="-1133479408"/>
      </c:bar3DChart>
      <c:catAx>
        <c:axId val="-104523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5238576"/>
        <c:crosses val="autoZero"/>
        <c:auto val="1"/>
        <c:lblAlgn val="ctr"/>
        <c:lblOffset val="100"/>
        <c:noMultiLvlLbl val="0"/>
      </c:catAx>
      <c:valAx>
        <c:axId val="-10452385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3"/>
              </a:solidFill>
              <a:prstDash val="solid"/>
              <a:miter lim="800000"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5239664"/>
        <c:crosses val="autoZero"/>
        <c:crossBetween val="between"/>
      </c:valAx>
      <c:serAx>
        <c:axId val="-1133479408"/>
        <c:scaling>
          <c:orientation val="minMax"/>
        </c:scaling>
        <c:delete val="1"/>
        <c:axPos val="b"/>
        <c:majorTickMark val="none"/>
        <c:minorTickMark val="none"/>
        <c:tickLblPos val="none"/>
        <c:crossAx val="-10452385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180 napnál hosszabb ideje regisztrált munkanélküliek aránya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allaskeresok!$U$5:$U$10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allaskeresok!$V$5:$V$10</c:f>
              <c:numCache>
                <c:formatCode>0.00%</c:formatCode>
                <c:ptCount val="6"/>
                <c:pt idx="0">
                  <c:v>0.2024</c:v>
                </c:pt>
                <c:pt idx="1">
                  <c:v>0.12640000000000001</c:v>
                </c:pt>
                <c:pt idx="2">
                  <c:v>0.125</c:v>
                </c:pt>
                <c:pt idx="3">
                  <c:v>0.19209999999999999</c:v>
                </c:pt>
                <c:pt idx="4">
                  <c:v>0.32569999999999999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D-4A4A-81AD-D534C1708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45236944"/>
        <c:axId val="-1045236400"/>
        <c:axId val="0"/>
      </c:bar3DChart>
      <c:catAx>
        <c:axId val="-104523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5236400"/>
        <c:crosses val="autoZero"/>
        <c:auto val="1"/>
        <c:lblAlgn val="ctr"/>
        <c:lblOffset val="100"/>
        <c:noMultiLvlLbl val="0"/>
      </c:catAx>
      <c:valAx>
        <c:axId val="-1045236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523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Regisztrált munkanélküliek száma iskolai végzettség szerint</a:t>
            </a:r>
            <a:r>
              <a:rPr lang="hu-HU" sz="1200" baseline="0"/>
              <a:t>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8 általánosnál alacsonyabb</c:v>
          </c:tx>
          <c:invertIfNegative val="0"/>
          <c:cat>
            <c:numRef>
              <c:f>iskolazottsag!$G$5:$G$10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iskolazottsag!$I$5:$I$10</c:f>
              <c:numCache>
                <c:formatCode>#,##0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3FA-A428-F824837EB8C4}"/>
            </c:ext>
          </c:extLst>
        </c:ser>
        <c:ser>
          <c:idx val="1"/>
          <c:order val="1"/>
          <c:tx>
            <c:v>8 általános</c:v>
          </c:tx>
          <c:invertIfNegative val="0"/>
          <c:cat>
            <c:numRef>
              <c:f>iskolazottsag!$G$5:$G$10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iskolazottsag!$K$5:$K$10</c:f>
              <c:numCache>
                <c:formatCode>#,##0</c:formatCode>
                <c:ptCount val="6"/>
                <c:pt idx="0">
                  <c:v>7.75</c:v>
                </c:pt>
                <c:pt idx="1">
                  <c:v>8</c:v>
                </c:pt>
                <c:pt idx="2">
                  <c:v>6.25</c:v>
                </c:pt>
                <c:pt idx="3">
                  <c:v>4.5</c:v>
                </c:pt>
                <c:pt idx="4">
                  <c:v>3.25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1-43FA-A428-F824837EB8C4}"/>
            </c:ext>
          </c:extLst>
        </c:ser>
        <c:ser>
          <c:idx val="2"/>
          <c:order val="2"/>
          <c:tx>
            <c:v>8 általánosnál magasabb</c:v>
          </c:tx>
          <c:invertIfNegative val="0"/>
          <c:cat>
            <c:numRef>
              <c:f>iskolazottsag!$G$5:$G$10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iskolazottsag!$M$5:$M$10</c:f>
              <c:numCache>
                <c:formatCode>#,##0</c:formatCode>
                <c:ptCount val="6"/>
                <c:pt idx="0">
                  <c:v>75.75</c:v>
                </c:pt>
                <c:pt idx="1">
                  <c:v>61.25</c:v>
                </c:pt>
                <c:pt idx="2">
                  <c:v>50.75</c:v>
                </c:pt>
                <c:pt idx="3">
                  <c:v>46.25</c:v>
                </c:pt>
                <c:pt idx="4">
                  <c:v>45.75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B1-43FA-A428-F824837E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5235312"/>
        <c:axId val="-1045233136"/>
      </c:barChart>
      <c:catAx>
        <c:axId val="-10452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5233136"/>
        <c:crosses val="autoZero"/>
        <c:auto val="1"/>
        <c:lblAlgn val="ctr"/>
        <c:lblOffset val="100"/>
        <c:noMultiLvlLbl val="0"/>
      </c:catAx>
      <c:valAx>
        <c:axId val="-1045233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5235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A 8. évfolyamot eredményesen befejezők aránya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iskolazottsag!$P$4:$P$9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iskolazottsag!$S$4:$S$9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C-4731-B22A-E5BF747A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4425936"/>
        <c:axId val="-1044423216"/>
      </c:barChart>
      <c:catAx>
        <c:axId val="-10444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23216"/>
        <c:crosses val="autoZero"/>
        <c:auto val="1"/>
        <c:lblAlgn val="ctr"/>
        <c:lblOffset val="100"/>
        <c:noMultiLvlLbl val="0"/>
      </c:catAx>
      <c:valAx>
        <c:axId val="-1044423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04442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Felnőttoktatásban résztvevők száma (fő)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773269694746746E-2"/>
          <c:y val="0.16250446840986718"/>
          <c:w val="0.89772706839309979"/>
          <c:h val="0.64173783209834223"/>
        </c:manualLayout>
      </c:layout>
      <c:barChart>
        <c:barDir val="col"/>
        <c:grouping val="stacked"/>
        <c:varyColors val="0"/>
        <c:ser>
          <c:idx val="0"/>
          <c:order val="0"/>
          <c:tx>
            <c:v>Szakiskola</c:v>
          </c:tx>
          <c:invertIfNegative val="0"/>
          <c:cat>
            <c:numRef>
              <c:f>iskolazottsag!$U$4:$U$9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iskolazottsag!$W$4:$W$9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1-4503-A123-599CC84BD635}"/>
            </c:ext>
          </c:extLst>
        </c:ser>
        <c:ser>
          <c:idx val="1"/>
          <c:order val="1"/>
          <c:tx>
            <c:v>Szakközépiskola</c:v>
          </c:tx>
          <c:invertIfNegative val="0"/>
          <c:cat>
            <c:numRef>
              <c:f>iskolazottsag!$U$4:$U$9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iskolazottsag!$Y$4:$Y$9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1-4503-A123-599CC84BD635}"/>
            </c:ext>
          </c:extLst>
        </c:ser>
        <c:ser>
          <c:idx val="2"/>
          <c:order val="2"/>
          <c:tx>
            <c:v>Gimnázium</c:v>
          </c:tx>
          <c:invertIfNegative val="0"/>
          <c:cat>
            <c:numRef>
              <c:f>iskolazottsag!$U$4:$U$9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iskolazottsag!$AA$4:$AA$9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21-4503-A123-599CC84BD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4424304"/>
        <c:axId val="-1044433552"/>
      </c:barChart>
      <c:catAx>
        <c:axId val="-10444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33552"/>
        <c:crosses val="autoZero"/>
        <c:auto val="1"/>
        <c:lblAlgn val="ctr"/>
        <c:lblOffset val="100"/>
        <c:noMultiLvlLbl val="0"/>
      </c:catAx>
      <c:valAx>
        <c:axId val="-104443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4424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Iskolai végzettséggel nem rendelkező 15 éves és idősebb népesség, a megfelelő korúak százalékában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accent3"/>
          </a:solidFill>
        </a:ln>
        <a:effectLst/>
        <a:sp3d>
          <a:contourClr>
            <a:schemeClr val="accent3"/>
          </a:contourClr>
        </a:sp3d>
      </c:spPr>
    </c:sideWall>
    <c:backWall>
      <c:thickness val="0"/>
      <c:spPr>
        <a:noFill/>
        <a:ln>
          <a:solidFill>
            <a:schemeClr val="accent3"/>
          </a:solidFill>
        </a:ln>
        <a:effectLst/>
        <a:sp3d>
          <a:contourClr>
            <a:schemeClr val="accent3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2001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79E-2"/>
                  <c:y val="-3.2407407407407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C5-435F-BBBE-96CC4D79F981}"/>
                </c:ext>
              </c:extLst>
            </c:dLbl>
            <c:dLbl>
              <c:idx val="1"/>
              <c:layout>
                <c:manualLayout>
                  <c:x val="3.0555555555555558E-2"/>
                  <c:y val="-3.7037037037037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5-435F-BBBE-96CC4D79F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iskolazottsag!$D$3:$E$4</c:f>
              <c:multiLvlStrCache>
                <c:ptCount val="2"/>
                <c:lvl>
                  <c:pt idx="0">
                    <c:v>%</c:v>
                  </c:pt>
                  <c:pt idx="1">
                    <c:v>%</c:v>
                  </c:pt>
                </c:lvl>
                <c:lvl>
                  <c:pt idx="0">
                    <c:v>Férfi</c:v>
                  </c:pt>
                  <c:pt idx="1">
                    <c:v>Nő</c:v>
                  </c:pt>
                </c:lvl>
              </c:multiLvlStrCache>
            </c:multiLvlStrRef>
          </c:cat>
          <c:val>
            <c:numRef>
              <c:f>iskolazottsag!$D$5:$E$5</c:f>
              <c:numCache>
                <c:formatCode>0.0%</c:formatCode>
                <c:ptCount val="2"/>
                <c:pt idx="0">
                  <c:v>3.6000000000000032E-2</c:v>
                </c:pt>
                <c:pt idx="1">
                  <c:v>6.2000000000000055E-2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C5-435F-BBBE-96CC4D79F981}"/>
            </c:ext>
          </c:extLst>
        </c:ser>
        <c:ser>
          <c:idx val="1"/>
          <c:order val="1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8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C5-435F-BBBE-96CC4D79F981}"/>
                </c:ext>
              </c:extLst>
            </c:dLbl>
            <c:dLbl>
              <c:idx val="1"/>
              <c:layout>
                <c:manualLayout>
                  <c:x val="4.1666666666666664E-2"/>
                  <c:y val="-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C5-435F-BBBE-96CC4D79F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iskolazottsag!$D$3:$E$4</c:f>
              <c:multiLvlStrCache>
                <c:ptCount val="2"/>
                <c:lvl>
                  <c:pt idx="0">
                    <c:v>%</c:v>
                  </c:pt>
                  <c:pt idx="1">
                    <c:v>%</c:v>
                  </c:pt>
                </c:lvl>
                <c:lvl>
                  <c:pt idx="0">
                    <c:v>Férfi</c:v>
                  </c:pt>
                  <c:pt idx="1">
                    <c:v>Nő</c:v>
                  </c:pt>
                </c:lvl>
              </c:multiLvlStrCache>
            </c:multiLvlStrRef>
          </c:cat>
          <c:val>
            <c:numRef>
              <c:f>iskolazottsag!$D$6:$E$6</c:f>
              <c:numCache>
                <c:formatCode>0.0%</c:formatCode>
                <c:ptCount val="2"/>
                <c:pt idx="0">
                  <c:v>1.0000000000000009E-2</c:v>
                </c:pt>
                <c:pt idx="1">
                  <c:v>1.9000000000000017E-2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C5-435F-BBBE-96CC4D79F9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044428112"/>
        <c:axId val="-1044427568"/>
        <c:axId val="0"/>
      </c:bar3DChart>
      <c:catAx>
        <c:axId val="-104442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4427568"/>
        <c:crosses val="autoZero"/>
        <c:auto val="1"/>
        <c:lblAlgn val="ctr"/>
        <c:lblOffset val="100"/>
        <c:noMultiLvlLbl val="1"/>
      </c:catAx>
      <c:valAx>
        <c:axId val="-104442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442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Álláskeresési segélyben részesülők</a:t>
            </a:r>
            <a:r>
              <a:rPr lang="hu-HU" sz="1200" baseline="0"/>
              <a:t> száma (fő)</a:t>
            </a:r>
            <a:endParaRPr lang="hu-HU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385611092848007E-2"/>
          <c:y val="0.13536895922727574"/>
          <c:w val="0.91294264161313843"/>
          <c:h val="0.65328751141073271"/>
        </c:manualLayout>
      </c:layout>
      <c:barChart>
        <c:barDir val="col"/>
        <c:grouping val="clustered"/>
        <c:varyColors val="0"/>
        <c:ser>
          <c:idx val="0"/>
          <c:order val="0"/>
          <c:tx>
            <c:v>15-64 éves állandó népesség</c:v>
          </c:tx>
          <c:invertIfNegative val="0"/>
          <c:cat>
            <c:numRef>
              <c:f>ellatasok!$A$3:$A$8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ellatasok!$B$3:$B$8</c:f>
              <c:numCache>
                <c:formatCode>#,##0</c:formatCode>
                <c:ptCount val="6"/>
                <c:pt idx="0">
                  <c:v>4970</c:v>
                </c:pt>
                <c:pt idx="1">
                  <c:v>5021</c:v>
                </c:pt>
                <c:pt idx="2">
                  <c:v>5101</c:v>
                </c:pt>
                <c:pt idx="3">
                  <c:v>5211</c:v>
                </c:pt>
                <c:pt idx="4">
                  <c:v>5230</c:v>
                </c:pt>
                <c:pt idx="5">
                  <c:v>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5-4D15-930E-32DED0E54EA8}"/>
            </c:ext>
          </c:extLst>
        </c:ser>
        <c:ser>
          <c:idx val="1"/>
          <c:order val="1"/>
          <c:tx>
            <c:v>Álláskeresési segélyben részesülők</c:v>
          </c:tx>
          <c:invertIfNegative val="0"/>
          <c:cat>
            <c:numRef>
              <c:f>ellatasok!$A$3:$A$8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ellatasok!$C$3:$C$8</c:f>
              <c:numCache>
                <c:formatCode>#,##0</c:formatCode>
                <c:ptCount val="6"/>
                <c:pt idx="0">
                  <c:v>3.75</c:v>
                </c:pt>
                <c:pt idx="1">
                  <c:v>4.5</c:v>
                </c:pt>
                <c:pt idx="2">
                  <c:v>7.75</c:v>
                </c:pt>
                <c:pt idx="3">
                  <c:v>10.5</c:v>
                </c:pt>
                <c:pt idx="4">
                  <c:v>8.25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5-4D15-930E-32DED0E5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4424848"/>
        <c:axId val="-1044436272"/>
      </c:barChart>
      <c:catAx>
        <c:axId val="-10444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36272"/>
        <c:crosses val="autoZero"/>
        <c:auto val="1"/>
        <c:lblAlgn val="ctr"/>
        <c:lblOffset val="100"/>
        <c:noMultiLvlLbl val="0"/>
      </c:catAx>
      <c:valAx>
        <c:axId val="-1044436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4424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Álláskeresési járadékra jogosultak aránya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ellatasok!$F$4:$F$9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ellatasok!$I$4:$I$9</c:f>
              <c:numCache>
                <c:formatCode>0.0%</c:formatCode>
                <c:ptCount val="6"/>
                <c:pt idx="0">
                  <c:v>0.36309523809523808</c:v>
                </c:pt>
                <c:pt idx="1">
                  <c:v>0.18772563176895307</c:v>
                </c:pt>
                <c:pt idx="2">
                  <c:v>0.27192982456140352</c:v>
                </c:pt>
                <c:pt idx="3">
                  <c:v>0.2413793103448276</c:v>
                </c:pt>
                <c:pt idx="4">
                  <c:v>0.21938775510204081</c:v>
                </c:pt>
                <c:pt idx="5">
                  <c:v>0.17460317460317459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1-421A-95F8-7273497A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4426480"/>
        <c:axId val="-1044437360"/>
      </c:barChart>
      <c:catAx>
        <c:axId val="-10444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37360"/>
        <c:crosses val="autoZero"/>
        <c:auto val="1"/>
        <c:lblAlgn val="ctr"/>
        <c:lblOffset val="100"/>
        <c:noMultiLvlLbl val="0"/>
      </c:catAx>
      <c:valAx>
        <c:axId val="-10444373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04442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Közgyógyellátottak száma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ellatasok!$X$3:$X$8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ellatasok!$Y$3:$Y$8</c:f>
              <c:numCache>
                <c:formatCode>#,##0</c:formatCode>
                <c:ptCount val="6"/>
                <c:pt idx="0">
                  <c:v>59</c:v>
                </c:pt>
                <c:pt idx="1">
                  <c:v>31</c:v>
                </c:pt>
                <c:pt idx="2">
                  <c:v>72</c:v>
                </c:pt>
                <c:pt idx="3">
                  <c:v>79</c:v>
                </c:pt>
                <c:pt idx="4">
                  <c:v>69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D-44E2-9388-205E8CCD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4425392"/>
        <c:axId val="-1044434096"/>
      </c:barChart>
      <c:catAx>
        <c:axId val="-10444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34096"/>
        <c:crosses val="autoZero"/>
        <c:auto val="1"/>
        <c:lblAlgn val="ctr"/>
        <c:lblOffset val="100"/>
        <c:noMultiLvlLbl val="0"/>
      </c:catAx>
      <c:valAx>
        <c:axId val="-1044434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442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Ápolási díjban</a:t>
            </a:r>
            <a:r>
              <a:rPr lang="hu-HU" sz="1200" baseline="0"/>
              <a:t> részesülők száma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ellatasok!$AA$3:$AA$8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ellatasok!$AD$3:$AD$8</c:f>
              <c:numCache>
                <c:formatCode>General</c:formatCode>
                <c:ptCount val="6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28</c:v>
                </c:pt>
                <c:pt idx="4">
                  <c:v>24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D-49A7-905C-0229233D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4431920"/>
        <c:axId val="-1044432464"/>
      </c:barChart>
      <c:catAx>
        <c:axId val="-1044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4432464"/>
        <c:crosses val="autoZero"/>
        <c:auto val="1"/>
        <c:lblAlgn val="ctr"/>
        <c:lblOffset val="100"/>
        <c:noMultiLvlLbl val="0"/>
      </c:catAx>
      <c:valAx>
        <c:axId val="-104443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443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Állandó népesség</a:t>
            </a:r>
            <a:r>
              <a:rPr lang="hu-HU" sz="1200" baseline="0"/>
              <a:t> - férfiak életkori megoszlása</a:t>
            </a:r>
          </a:p>
          <a:p>
            <a:pPr>
              <a:defRPr sz="1200"/>
            </a:pPr>
            <a:endParaRPr lang="hu-HU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nepesseg!$F$6:$F$10</c:f>
              <c:strCache>
                <c:ptCount val="5"/>
                <c:pt idx="0">
                  <c:v>0-14 éves (férfiak TS 0306, nők TS 0307)</c:v>
                </c:pt>
                <c:pt idx="1">
                  <c:v>15-17 éves (férfiak TS 0308, nők TS 0309)</c:v>
                </c:pt>
                <c:pt idx="2">
                  <c:v>18-59 éves (férfiak TS 0310, nők TS 0311)</c:v>
                </c:pt>
                <c:pt idx="3">
                  <c:v>60-64 éves (férfiak TS 0312, nők TS 0313)</c:v>
                </c:pt>
                <c:pt idx="4">
                  <c:v>65 év feletti (férfiak TS 0314, nők TS 0315)</c:v>
                </c:pt>
              </c:strCache>
            </c:strRef>
          </c:cat>
          <c:val>
            <c:numRef>
              <c:f>nepesseg!$G$6:$G$10</c:f>
              <c:numCache>
                <c:formatCode>#,##0</c:formatCode>
                <c:ptCount val="5"/>
                <c:pt idx="0">
                  <c:v>904</c:v>
                </c:pt>
                <c:pt idx="1">
                  <c:v>128</c:v>
                </c:pt>
                <c:pt idx="2">
                  <c:v>2199</c:v>
                </c:pt>
                <c:pt idx="3">
                  <c:v>225</c:v>
                </c:pt>
                <c:pt idx="4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7-434C-9FDB-FE9E6788C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Aktív korúak ellátásaiban részesülők száma (fő)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Rendszeres szociális segélyben részesülők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ellatasok!$K$4:$K$9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ellatasok!$L$4:$L$9</c:f>
              <c:numCache>
                <c:formatCode>#,##0</c:formatCode>
                <c:ptCount val="6"/>
                <c:pt idx="0">
                  <c:v>7.75</c:v>
                </c:pt>
                <c:pt idx="1">
                  <c:v>8.5</c:v>
                </c:pt>
                <c:pt idx="2">
                  <c:v>3.75</c:v>
                </c:pt>
                <c:pt idx="3" formatCode="General">
                  <c:v>4</c:v>
                </c:pt>
                <c:pt idx="4" formatCode="General">
                  <c:v>6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A-435D-8E2A-9159870E8BCA}"/>
            </c:ext>
          </c:extLst>
        </c:ser>
        <c:ser>
          <c:idx val="2"/>
          <c:order val="1"/>
          <c:tx>
            <c:v>Egészségkárosodási és gyermekfelügyeleti támogatásban részesülők</c:v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numRef>
              <c:f>ellatasok!$K$4:$K$9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ellatasok!$M$4:$M$9</c:f>
              <c:numCache>
                <c:formatCode>#,##0</c:formatCode>
                <c:ptCount val="6"/>
                <c:pt idx="3">
                  <c:v>1.6</c:v>
                </c:pt>
                <c:pt idx="4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A-435D-8E2A-9159870E8BCA}"/>
            </c:ext>
          </c:extLst>
        </c:ser>
        <c:ser>
          <c:idx val="3"/>
          <c:order val="2"/>
          <c:tx>
            <c:v>Foglalkoztatást helyettesítő támogatásban részesülők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ellatasok!$K$4:$K$9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ellatasok!$O$4:$O$9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A-435D-8E2A-9159870E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33284192"/>
        <c:axId val="-1133288000"/>
        <c:axId val="0"/>
      </c:bar3DChart>
      <c:catAx>
        <c:axId val="-11332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133288000"/>
        <c:crosses val="autoZero"/>
        <c:auto val="1"/>
        <c:lblAlgn val="ctr"/>
        <c:lblOffset val="100"/>
        <c:noMultiLvlLbl val="0"/>
      </c:catAx>
      <c:valAx>
        <c:axId val="-11332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13328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Támogatásban</a:t>
            </a:r>
            <a:r>
              <a:rPr lang="hu-HU" sz="1200" baseline="0"/>
              <a:t> részesülők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Lakásfenntartási támogatás</c:v>
          </c:tx>
          <c:invertIfNegative val="0"/>
          <c:cat>
            <c:numRef>
              <c:f>lakhatas!$K$3:$K$8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lakhatas!$L$3:$L$8</c:f>
              <c:numCache>
                <c:formatCode>General</c:formatCode>
                <c:ptCount val="6"/>
                <c:pt idx="0">
                  <c:v>32</c:v>
                </c:pt>
                <c:pt idx="1">
                  <c:v>22</c:v>
                </c:pt>
                <c:pt idx="2" formatCode="#,##0">
                  <c:v>22</c:v>
                </c:pt>
                <c:pt idx="3" formatCode="#,##0">
                  <c:v>14</c:v>
                </c:pt>
                <c:pt idx="4" formatCode="#,##0">
                  <c:v>45</c:v>
                </c:pt>
                <c:pt idx="5" formatCode="#,##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C44-A6F8-FE2385116198}"/>
            </c:ext>
          </c:extLst>
        </c:ser>
        <c:ser>
          <c:idx val="1"/>
          <c:order val="1"/>
          <c:tx>
            <c:v>Adósságcsökkentési támogatás</c:v>
          </c:tx>
          <c:invertIfNegative val="0"/>
          <c:cat>
            <c:numRef>
              <c:f>lakhatas!$K$3:$K$8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lakhatas!$M$3:$M$8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2-4C44-A6F8-FE238511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3286912"/>
        <c:axId val="-1133289632"/>
      </c:barChart>
      <c:catAx>
        <c:axId val="-11332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33289632"/>
        <c:crosses val="autoZero"/>
        <c:auto val="1"/>
        <c:lblAlgn val="ctr"/>
        <c:lblOffset val="100"/>
        <c:noMultiLvlLbl val="0"/>
      </c:catAx>
      <c:valAx>
        <c:axId val="-1133289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33286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Összes lakásállomány (db)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Összes 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lakhatas!$B$3:$B$8</c:f>
              <c:numCache>
                <c:formatCode>#,##0</c:formatCode>
                <c:ptCount val="6"/>
                <c:pt idx="0">
                  <c:v>2593</c:v>
                </c:pt>
                <c:pt idx="1">
                  <c:v>2604</c:v>
                </c:pt>
                <c:pt idx="2">
                  <c:v>2627</c:v>
                </c:pt>
                <c:pt idx="3">
                  <c:v>2640</c:v>
                </c:pt>
                <c:pt idx="4">
                  <c:v>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8-488B-A29C-A991E1BCA974}"/>
            </c:ext>
          </c:extLst>
        </c:ser>
        <c:ser>
          <c:idx val="1"/>
          <c:order val="1"/>
          <c:tx>
            <c:v>Elégtelen körülményeket biztosító 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lakhatas!$C$3:$C$8</c:f>
              <c:numCache>
                <c:formatCode>General</c:formatCode>
                <c:ptCount val="6"/>
                <c:pt idx="0">
                  <c:v>32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8-488B-A29C-A991E1BCA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3280928"/>
        <c:axId val="-1133293440"/>
      </c:barChart>
      <c:catAx>
        <c:axId val="-11332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33293440"/>
        <c:crosses val="autoZero"/>
        <c:auto val="1"/>
        <c:lblAlgn val="ctr"/>
        <c:lblOffset val="100"/>
        <c:noMultiLvlLbl val="0"/>
      </c:catAx>
      <c:valAx>
        <c:axId val="-1133293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133280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Összes bérlakás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Összes bérlakás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lakhatas!$D$3:$D$8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2-41F2-96C2-831E1E74F825}"/>
            </c:ext>
          </c:extLst>
        </c:ser>
        <c:ser>
          <c:idx val="1"/>
          <c:order val="1"/>
          <c:tx>
            <c:v>Elégtelen körülményeket biztosító bérlakás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lakhatas!$E$3:$E$8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2-41F2-96C2-831E1E74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3282560"/>
        <c:axId val="-1133282016"/>
      </c:barChart>
      <c:catAx>
        <c:axId val="-11332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33282016"/>
        <c:crosses val="autoZero"/>
        <c:auto val="1"/>
        <c:lblAlgn val="ctr"/>
        <c:lblOffset val="100"/>
        <c:noMultiLvlLbl val="0"/>
      </c:catAx>
      <c:valAx>
        <c:axId val="-113328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33282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Szociális lakások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Szociális lakások</c:v>
          </c:tx>
          <c:invertIfNegative val="0"/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lakhatas!$F$3:$F$7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7-4063-A5D5-0E7B622FD288}"/>
            </c:ext>
          </c:extLst>
        </c:ser>
        <c:ser>
          <c:idx val="1"/>
          <c:order val="1"/>
          <c:tx>
            <c:v>Ebből elégtelen körülményű</c:v>
          </c:tx>
          <c:invertIfNegative val="0"/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lakhatas!$G$3:$G$7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7-4063-A5D5-0E7B622F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3291808"/>
        <c:axId val="-1133288544"/>
      </c:barChart>
      <c:catAx>
        <c:axId val="-11332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33288544"/>
        <c:crosses val="autoZero"/>
        <c:auto val="1"/>
        <c:lblAlgn val="ctr"/>
        <c:lblOffset val="100"/>
        <c:noMultiLvlLbl val="0"/>
      </c:catAx>
      <c:valAx>
        <c:axId val="-1133288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133291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Egyéb lakáscélra használt ingatlanok</a:t>
            </a:r>
            <a:r>
              <a:rPr lang="hu-HU" sz="1200" b="1" i="0" u="none" strike="noStrike" baseline="0"/>
              <a:t> (db)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Összes lakáscélú ingatlan</c:v>
          </c:tx>
          <c:invertIfNegative val="0"/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lakhatas!$H$3:$H$7</c:f>
              <c:numCache>
                <c:formatCode>General</c:formatCode>
                <c:ptCount val="5"/>
                <c:pt idx="0">
                  <c:v>11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B-4D64-9DBD-BE44CDCB2758}"/>
            </c:ext>
          </c:extLst>
        </c:ser>
        <c:ser>
          <c:idx val="1"/>
          <c:order val="1"/>
          <c:tx>
            <c:v>Ebből elégtelen körülményű</c:v>
          </c:tx>
          <c:invertIfNegative val="0"/>
          <c:cat>
            <c:numRef>
              <c:f>lakhatas!$A$3:$A$7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lakhatas!$I$3:$I$7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90B-4D64-9DBD-BE44CDCB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3294528"/>
        <c:axId val="-1133289088"/>
      </c:barChart>
      <c:catAx>
        <c:axId val="-11332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33289088"/>
        <c:crosses val="autoZero"/>
        <c:auto val="1"/>
        <c:lblAlgn val="ctr"/>
        <c:lblOffset val="100"/>
        <c:noMultiLvlLbl val="0"/>
      </c:catAx>
      <c:valAx>
        <c:axId val="-113328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33294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Lakásállomány megoszlása (db)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Bérlakás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lakhatas!$D$3:$D$8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12</c:v>
                </c:pt>
                <c:pt idx="4">
                  <c:v>17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D-43E0-A1F0-6CF21F52DFB8}"/>
            </c:ext>
          </c:extLst>
        </c:ser>
        <c:ser>
          <c:idx val="1"/>
          <c:order val="1"/>
          <c:tx>
            <c:v>Szociális lakás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lakhatas!$F$3:$F$8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D-43E0-A1F0-6CF21F52DFB8}"/>
            </c:ext>
          </c:extLst>
        </c:ser>
        <c:ser>
          <c:idx val="2"/>
          <c:order val="2"/>
          <c:tx>
            <c:v>Egyéb</c:v>
          </c:tx>
          <c:invertIfNegative val="0"/>
          <c:cat>
            <c:numRef>
              <c:f>lakhatas!$A$3:$A$8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lakhatas!$H$3:$H$8</c:f>
              <c:numCache>
                <c:formatCode>General</c:formatCode>
                <c:ptCount val="6"/>
                <c:pt idx="0">
                  <c:v>11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D-43E0-A1F0-6CF21F52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1133293984"/>
        <c:axId val="-1133291264"/>
      </c:barChart>
      <c:catAx>
        <c:axId val="-11332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133291264"/>
        <c:crosses val="autoZero"/>
        <c:auto val="1"/>
        <c:lblAlgn val="ctr"/>
        <c:lblOffset val="100"/>
        <c:noMultiLvlLbl val="0"/>
      </c:catAx>
      <c:valAx>
        <c:axId val="-1133291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1133293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Védelembe</a:t>
            </a:r>
            <a:r>
              <a:rPr lang="hu-HU" sz="1200" baseline="0"/>
              <a:t> vett és veszélyeztetett kiskorú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Védelembe vett kiskorú</c:v>
          </c:tx>
          <c:invertIfNegative val="0"/>
          <c:cat>
            <c:numRef>
              <c:f>gyermekek!$A$3:$A$8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gyermekek!$B$3:$B$8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7-4139-850C-3DC8ACF79E4F}"/>
            </c:ext>
          </c:extLst>
        </c:ser>
        <c:ser>
          <c:idx val="2"/>
          <c:order val="1"/>
          <c:tx>
            <c:v>Veszélyeztetett kiskorú</c:v>
          </c:tx>
          <c:invertIfNegative val="0"/>
          <c:cat>
            <c:numRef>
              <c:f>gyermekek!$A$3:$A$8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gyermekek!$C$3:$C$8</c:f>
              <c:numCache>
                <c:formatCode>General</c:formatCode>
                <c:ptCount val="6"/>
                <c:pt idx="0">
                  <c:v>77</c:v>
                </c:pt>
                <c:pt idx="1">
                  <c:v>22</c:v>
                </c:pt>
                <c:pt idx="2">
                  <c:v>7</c:v>
                </c:pt>
                <c:pt idx="3" formatCode="#,##0">
                  <c:v>5</c:v>
                </c:pt>
                <c:pt idx="4" formatCode="#,##0">
                  <c:v>2</c:v>
                </c:pt>
                <c:pt idx="5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7-4139-850C-3DC8ACF7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19312"/>
        <c:axId val="-1042822032"/>
      </c:barChart>
      <c:catAx>
        <c:axId val="-10428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22032"/>
        <c:crosses val="autoZero"/>
        <c:auto val="1"/>
        <c:lblAlgn val="ctr"/>
        <c:lblOffset val="100"/>
        <c:noMultiLvlLbl val="0"/>
      </c:catAx>
      <c:valAx>
        <c:axId val="-1042822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2819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Rendszeres gyermekvédelmi kedvezményben részesítettek</a:t>
            </a:r>
            <a:r>
              <a:rPr lang="hu-HU" sz="1200" baseline="0"/>
              <a:t> száma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gyermekek!$F$2</c:f>
              <c:strCache>
                <c:ptCount val="1"/>
                <c:pt idx="0">
                  <c:v>Rendszeres gyermekvédelmi kedvezményben részesítettek évi átlagos száma (TS 5801)</c:v>
                </c:pt>
              </c:strCache>
            </c:strRef>
          </c:tx>
          <c:invertIfNegative val="0"/>
          <c:cat>
            <c:numRef>
              <c:f>gyermekek!$E$3:$E$8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gyermekek!$F$3:$F$8</c:f>
              <c:numCache>
                <c:formatCode>#,##0</c:formatCode>
                <c:ptCount val="6"/>
                <c:pt idx="0">
                  <c:v>92</c:v>
                </c:pt>
                <c:pt idx="1">
                  <c:v>73</c:v>
                </c:pt>
                <c:pt idx="2">
                  <c:v>72</c:v>
                </c:pt>
                <c:pt idx="3">
                  <c:v>58</c:v>
                </c:pt>
                <c:pt idx="4">
                  <c:v>48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2-47A7-919A-37322685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22576"/>
        <c:axId val="-1042821488"/>
      </c:barChart>
      <c:catAx>
        <c:axId val="-10428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21488"/>
        <c:crosses val="autoZero"/>
        <c:auto val="1"/>
        <c:lblAlgn val="ctr"/>
        <c:lblOffset val="100"/>
        <c:noMultiLvlLbl val="0"/>
      </c:catAx>
      <c:valAx>
        <c:axId val="-10428214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282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Kiegészítő kedvezmények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invertIfNegative val="0"/>
          <c:cat>
            <c:numRef>
              <c:f>gyermekek!$E$3:$E$7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gyermekek!#REF!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gyermekek!#REF!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FB-4CF3-9366-52E29DD829B4}"/>
            </c:ext>
          </c:extLst>
        </c:ser>
        <c:ser>
          <c:idx val="3"/>
          <c:order val="1"/>
          <c:invertIfNegative val="0"/>
          <c:cat>
            <c:numRef>
              <c:f>gyermekek!$E$3:$E$7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gyermekek!#REF!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gyermekek!#REF!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FB-4CF3-9366-52E29DD8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16592"/>
        <c:axId val="-1042825840"/>
      </c:barChart>
      <c:catAx>
        <c:axId val="-10428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25840"/>
        <c:crosses val="autoZero"/>
        <c:auto val="1"/>
        <c:lblAlgn val="ctr"/>
        <c:lblOffset val="100"/>
        <c:noMultiLvlLbl val="0"/>
      </c:catAx>
      <c:valAx>
        <c:axId val="-104282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2816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baseline="0"/>
              <a:t>Állandó népesség - nők életkori megoszlása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nepesseg!$F$6:$F$10</c:f>
              <c:strCache>
                <c:ptCount val="5"/>
                <c:pt idx="0">
                  <c:v>0-14 éves (férfiak TS 0306, nők TS 0307)</c:v>
                </c:pt>
                <c:pt idx="1">
                  <c:v>15-17 éves (férfiak TS 0308, nők TS 0309)</c:v>
                </c:pt>
                <c:pt idx="2">
                  <c:v>18-59 éves (férfiak TS 0310, nők TS 0311)</c:v>
                </c:pt>
                <c:pt idx="3">
                  <c:v>60-64 éves (férfiak TS 0312, nők TS 0313)</c:v>
                </c:pt>
                <c:pt idx="4">
                  <c:v>65 év feletti (férfiak TS 0314, nők TS 0315)</c:v>
                </c:pt>
              </c:strCache>
            </c:strRef>
          </c:cat>
          <c:val>
            <c:numRef>
              <c:f>nepesseg!$H$6:$H$10</c:f>
              <c:numCache>
                <c:formatCode>#,##0</c:formatCode>
                <c:ptCount val="5"/>
                <c:pt idx="0">
                  <c:v>845</c:v>
                </c:pt>
                <c:pt idx="1">
                  <c:v>130</c:v>
                </c:pt>
                <c:pt idx="2">
                  <c:v>2286</c:v>
                </c:pt>
                <c:pt idx="3">
                  <c:v>262</c:v>
                </c:pt>
                <c:pt idx="4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E-4BF0-82B6-61073768C1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Védőnői álláshelyek (db)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gyermekek!$P$3:$P$8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gyermekek!$Q$3:$Q$8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6-49AD-963B-322D06684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20944"/>
        <c:axId val="-1042826384"/>
      </c:barChart>
      <c:catAx>
        <c:axId val="-10428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26384"/>
        <c:crosses val="autoZero"/>
        <c:auto val="1"/>
        <c:lblAlgn val="ctr"/>
        <c:lblOffset val="100"/>
        <c:noMultiLvlLbl val="0"/>
      </c:catAx>
      <c:valAx>
        <c:axId val="-104282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282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 jutó gyermekek száma (fő)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16284496086568E-2"/>
          <c:y val="0.17349020655378758"/>
          <c:w val="0.8758908324933643"/>
          <c:h val="0.6926025534394940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gyermekek!$P$3:$P$8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gyermekek!$R$3:$R$8</c:f>
              <c:numCache>
                <c:formatCode>General</c:formatCode>
                <c:ptCount val="6"/>
                <c:pt idx="0">
                  <c:v>247</c:v>
                </c:pt>
                <c:pt idx="1">
                  <c:v>235</c:v>
                </c:pt>
                <c:pt idx="2">
                  <c:v>155</c:v>
                </c:pt>
                <c:pt idx="3">
                  <c:v>128</c:v>
                </c:pt>
                <c:pt idx="4">
                  <c:v>200</c:v>
                </c:pt>
                <c:pt idx="5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5-4B36-BBB3-1B49E989E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28560"/>
        <c:axId val="-1042818768"/>
      </c:barChart>
      <c:catAx>
        <c:axId val="-10428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18768"/>
        <c:crosses val="autoZero"/>
        <c:auto val="1"/>
        <c:lblAlgn val="ctr"/>
        <c:lblOffset val="100"/>
        <c:noMultiLvlLbl val="0"/>
      </c:catAx>
      <c:valAx>
        <c:axId val="-104281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282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Bölcsődében és családi napköziben engedélyezett férőhelyek száma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gyermekek!$AI$2</c:f>
              <c:strCache>
                <c:ptCount val="1"/>
                <c:pt idx="0">
                  <c:v>Működő (összes) bölcsődei férőhelyek száma</c:v>
                </c:pt>
              </c:strCache>
            </c:strRef>
          </c:tx>
          <c:invertIfNegative val="0"/>
          <c:cat>
            <c:numRef>
              <c:f>gyermekek!$AH$3:$AH$8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gyermekek!$AI$3:$AI$8</c:f>
              <c:numCache>
                <c:formatCode>#,##0</c:formatCode>
                <c:ptCount val="6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41</c:v>
                </c:pt>
                <c:pt idx="4">
                  <c:v>48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98C-A105-267C4FB0F561}"/>
            </c:ext>
          </c:extLst>
        </c:ser>
        <c:ser>
          <c:idx val="1"/>
          <c:order val="1"/>
          <c:tx>
            <c:strRef>
              <c:f>gyermekek!$AJ$2</c:f>
              <c:strCache>
                <c:ptCount val="1"/>
                <c:pt idx="0">
                  <c:v>Működő, önkormányzati bölcsődei férőhelyek száma</c:v>
                </c:pt>
              </c:strCache>
            </c:strRef>
          </c:tx>
          <c:invertIfNegative val="0"/>
          <c:cat>
            <c:numRef>
              <c:f>gyermekek!$AH$3:$AH$8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gyermekek!$AJ$3:$AJ$8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98C-A105-267C4FB0F561}"/>
            </c:ext>
          </c:extLst>
        </c:ser>
        <c:ser>
          <c:idx val="2"/>
          <c:order val="2"/>
          <c:tx>
            <c:strRef>
              <c:f>gyermekek!$AK$2</c:f>
              <c:strCache>
                <c:ptCount val="1"/>
                <c:pt idx="0">
                  <c:v>Egyéb, nem önkormányzati bölcsődei (munkahelyi, magán stb.) férőhelyek száma</c:v>
                </c:pt>
              </c:strCache>
            </c:strRef>
          </c:tx>
          <c:invertIfNegative val="0"/>
          <c:cat>
            <c:numRef>
              <c:f>gyermekek!$AH$3:$AH$8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gyermekek!$AK$3:$AK$8</c:f>
              <c:numCache>
                <c:formatCode>#,##0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5-498C-A105-267C4FB0F561}"/>
            </c:ext>
          </c:extLst>
        </c:ser>
        <c:ser>
          <c:idx val="3"/>
          <c:order val="3"/>
          <c:tx>
            <c:strRef>
              <c:f>gyermekek!$AL$2</c:f>
              <c:strCache>
                <c:ptCount val="1"/>
                <c:pt idx="0">
                  <c:v>Családi napköziben engedélyezett férőhelyek száma (december 31-én)
(TS 4901)</c:v>
                </c:pt>
              </c:strCache>
            </c:strRef>
          </c:tx>
          <c:invertIfNegative val="0"/>
          <c:cat>
            <c:numRef>
              <c:f>gyermekek!$AH$3:$AH$8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gyermekek!$AL$3:$AL$8</c:f>
              <c:numCache>
                <c:formatCode>#,##0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21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5-498C-A105-267C4FB0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25296"/>
        <c:axId val="-1042817680"/>
      </c:barChart>
      <c:catAx>
        <c:axId val="-10428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2817680"/>
        <c:crosses val="autoZero"/>
        <c:auto val="1"/>
        <c:lblAlgn val="ctr"/>
        <c:lblOffset val="100"/>
        <c:noMultiLvlLbl val="0"/>
      </c:catAx>
      <c:valAx>
        <c:axId val="-1042817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2825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7106758391965199E-2"/>
          <c:y val="0.59361227029072106"/>
          <c:w val="0.87087175426902508"/>
          <c:h val="0.3848249609705398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Általános</a:t>
            </a:r>
            <a:r>
              <a:rPr lang="hu-HU" sz="1200" baseline="0"/>
              <a:t> iskolai tanulók és napközisek száma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Általános iskolások</c:v>
          </c:tx>
          <c:invertIfNegative val="0"/>
          <c:cat>
            <c:strRef>
              <c:f>gyermekek!$AZ$4:$AZ$9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gyermekek!$BC$4:$BC$9</c:f>
              <c:numCache>
                <c:formatCode>#,##0</c:formatCode>
                <c:ptCount val="6"/>
                <c:pt idx="0">
                  <c:v>408</c:v>
                </c:pt>
                <c:pt idx="1">
                  <c:v>475</c:v>
                </c:pt>
                <c:pt idx="2">
                  <c:v>493</c:v>
                </c:pt>
                <c:pt idx="3">
                  <c:v>547</c:v>
                </c:pt>
                <c:pt idx="4">
                  <c:v>555</c:v>
                </c:pt>
                <c:pt idx="5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B-428D-BBEE-9D2B4206A8DD}"/>
            </c:ext>
          </c:extLst>
        </c:ser>
        <c:ser>
          <c:idx val="1"/>
          <c:order val="1"/>
          <c:tx>
            <c:v>Napközis általános iskolások</c:v>
          </c:tx>
          <c:invertIfNegative val="0"/>
          <c:cat>
            <c:strRef>
              <c:f>gyermekek!$AZ$4:$AZ$9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gyermekek!$BD$4:$BD$9</c:f>
              <c:numCache>
                <c:formatCode>#,##0</c:formatCode>
                <c:ptCount val="6"/>
                <c:pt idx="0">
                  <c:v>264</c:v>
                </c:pt>
                <c:pt idx="1">
                  <c:v>355</c:v>
                </c:pt>
                <c:pt idx="2">
                  <c:v>349</c:v>
                </c:pt>
                <c:pt idx="3">
                  <c:v>374</c:v>
                </c:pt>
                <c:pt idx="4">
                  <c:v>365</c:v>
                </c:pt>
                <c:pt idx="5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B-428D-BBEE-9D2B4206A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13872"/>
        <c:axId val="-1042829104"/>
      </c:barChart>
      <c:catAx>
        <c:axId val="-104281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042829104"/>
        <c:crosses val="autoZero"/>
        <c:auto val="1"/>
        <c:lblAlgn val="ctr"/>
        <c:lblOffset val="100"/>
        <c:noMultiLvlLbl val="0"/>
      </c:catAx>
      <c:valAx>
        <c:axId val="-1042829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2813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Általános iskolák adatai - gyógypedagógia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Gyógypedagógiai osztályok száma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gyermekek!$BG$4:$BG$9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gyermekek!$BH$4:$BH$9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B-417E-9421-7CE201096B6F}"/>
            </c:ext>
          </c:extLst>
        </c:ser>
        <c:ser>
          <c:idx val="1"/>
          <c:order val="1"/>
          <c:tx>
            <c:v>Általános iskolai osztályok (gyógypedagógiaival együtt)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gyermekek!$BG$4:$BG$9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gyermekek!$BI$4:$BI$9</c:f>
              <c:numCache>
                <c:formatCode>General</c:formatCode>
                <c:ptCount val="6"/>
                <c:pt idx="0">
                  <c:v>18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B-417E-9421-7CE201096B6F}"/>
            </c:ext>
          </c:extLst>
        </c:ser>
        <c:ser>
          <c:idx val="2"/>
          <c:order val="2"/>
          <c:tx>
            <c:v>Feladat-ellátási helyek száma (gyógypedagógiai oktatással együtt)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gyermekek!$BG$4:$BG$9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gyermekek!$BJ$4:$BJ$9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B-417E-9421-7CE201096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2826928"/>
        <c:axId val="-1041929344"/>
      </c:barChart>
      <c:catAx>
        <c:axId val="-104282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041929344"/>
        <c:crosses val="autoZero"/>
        <c:auto val="1"/>
        <c:lblAlgn val="ctr"/>
        <c:lblOffset val="100"/>
        <c:noMultiLvlLbl val="0"/>
      </c:catAx>
      <c:valAx>
        <c:axId val="-1041929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2826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10675449951056"/>
          <c:y val="0.79489100296842286"/>
          <c:w val="0.80467816975448392"/>
          <c:h val="0.18416124600082145"/>
        </c:manualLayout>
      </c:layout>
      <c:overlay val="0"/>
      <c:txPr>
        <a:bodyPr/>
        <a:lstStyle/>
        <a:p>
          <a:pPr>
            <a:defRPr b="0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8. évfolyamot</a:t>
            </a:r>
            <a:r>
              <a:rPr lang="hu-HU" sz="1200" baseline="0"/>
              <a:t> eredményesen befejezők száma  a nappali oktatásban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gyermekek!$BL$4:$BL$9</c:f>
              <c:strCache>
                <c:ptCount val="6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</c:strCache>
            </c:strRef>
          </c:cat>
          <c:val>
            <c:numRef>
              <c:f>gyermekek!$BM$4:$BM$9</c:f>
              <c:numCache>
                <c:formatCode>#,##0</c:formatCode>
                <c:ptCount val="6"/>
                <c:pt idx="0">
                  <c:v>26</c:v>
                </c:pt>
                <c:pt idx="1">
                  <c:v>42</c:v>
                </c:pt>
                <c:pt idx="2">
                  <c:v>31</c:v>
                </c:pt>
                <c:pt idx="3">
                  <c:v>33</c:v>
                </c:pt>
                <c:pt idx="4">
                  <c:v>43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4-44F9-B643-ACECB5B6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928256"/>
        <c:axId val="-1041927168"/>
      </c:barChart>
      <c:catAx>
        <c:axId val="-104192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041927168"/>
        <c:crosses val="autoZero"/>
        <c:auto val="1"/>
        <c:lblAlgn val="ctr"/>
        <c:lblOffset val="100"/>
        <c:noMultiLvlLbl val="0"/>
      </c:catAx>
      <c:valAx>
        <c:axId val="-1041927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2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</a:t>
            </a:r>
            <a:r>
              <a:rPr lang="hu-HU" sz="1200" baseline="0"/>
              <a:t> jutó gyeremekek száma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nok!$I$3:$I$8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nok!$L$3:$L$8</c:f>
              <c:numCache>
                <c:formatCode>0</c:formatCode>
                <c:ptCount val="6"/>
                <c:pt idx="0">
                  <c:v>201</c:v>
                </c:pt>
                <c:pt idx="1">
                  <c:v>193</c:v>
                </c:pt>
                <c:pt idx="2">
                  <c:v>135.66666666666666</c:v>
                </c:pt>
                <c:pt idx="3">
                  <c:v>132.33333333333334</c:v>
                </c:pt>
                <c:pt idx="4">
                  <c:v>112</c:v>
                </c:pt>
                <c:pt idx="5">
                  <c:v>95.75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8-4888-894D-D58C87869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935872"/>
        <c:axId val="-1041930976"/>
      </c:barChart>
      <c:catAx>
        <c:axId val="-10419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30976"/>
        <c:crosses val="autoZero"/>
        <c:auto val="1"/>
        <c:lblAlgn val="ctr"/>
        <c:lblOffset val="100"/>
        <c:noMultiLvlLbl val="0"/>
      </c:catAx>
      <c:valAx>
        <c:axId val="-1041930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10419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Munkavállalási korúak száma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nok!$B$4:$B$8</c:f>
              <c:numCache>
                <c:formatCode>#,##0</c:formatCode>
                <c:ptCount val="5"/>
                <c:pt idx="0">
                  <c:v>2538</c:v>
                </c:pt>
                <c:pt idx="1">
                  <c:v>2569</c:v>
                </c:pt>
                <c:pt idx="2">
                  <c:v>2606</c:v>
                </c:pt>
                <c:pt idx="3">
                  <c:v>2666</c:v>
                </c:pt>
                <c:pt idx="4">
                  <c:v>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C9A-9ECD-CF7BB4CC27A7}"/>
            </c:ext>
          </c:extLst>
        </c:ser>
        <c:ser>
          <c:idx val="1"/>
          <c:order val="1"/>
          <c:tx>
            <c:v>nők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nok!$C$4:$C$8</c:f>
              <c:numCache>
                <c:formatCode>#,##0</c:formatCode>
                <c:ptCount val="5"/>
                <c:pt idx="0">
                  <c:v>2432</c:v>
                </c:pt>
                <c:pt idx="1">
                  <c:v>2452</c:v>
                </c:pt>
                <c:pt idx="2">
                  <c:v>2495</c:v>
                </c:pt>
                <c:pt idx="3">
                  <c:v>2545</c:v>
                </c:pt>
                <c:pt idx="4">
                  <c:v>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9-4C9A-9ECD-CF7BB4CC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933152"/>
        <c:axId val="-1041924448"/>
      </c:barChart>
      <c:catAx>
        <c:axId val="-10419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24448"/>
        <c:crosses val="autoZero"/>
        <c:auto val="1"/>
        <c:lblAlgn val="ctr"/>
        <c:lblOffset val="100"/>
        <c:noMultiLvlLbl val="0"/>
      </c:catAx>
      <c:valAx>
        <c:axId val="-1041924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33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Foglalkoztatottak</a:t>
            </a:r>
            <a:r>
              <a:rPr lang="hu-HU" sz="1200" baseline="0"/>
              <a:t>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nok!$D$4:$D$8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D4B-489E-BD9D-FA17EBA0C040}"/>
            </c:ext>
          </c:extLst>
        </c:ser>
        <c:ser>
          <c:idx val="1"/>
          <c:order val="1"/>
          <c:tx>
            <c:v>nők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nok!$E$4:$E$8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D4B-489E-BD9D-FA17EBA0C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921184"/>
        <c:axId val="-1041925536"/>
      </c:barChart>
      <c:catAx>
        <c:axId val="-10419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25536"/>
        <c:crosses val="autoZero"/>
        <c:auto val="1"/>
        <c:lblAlgn val="ctr"/>
        <c:lblOffset val="100"/>
        <c:noMultiLvlLbl val="0"/>
      </c:catAx>
      <c:valAx>
        <c:axId val="-1041925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21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Munkanélküliek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nok!$F$4:$F$8</c:f>
              <c:numCache>
                <c:formatCode>#,##0</c:formatCode>
                <c:ptCount val="5"/>
                <c:pt idx="0">
                  <c:v>42</c:v>
                </c:pt>
                <c:pt idx="1">
                  <c:v>37.5</c:v>
                </c:pt>
                <c:pt idx="2">
                  <c:v>34.25</c:v>
                </c:pt>
                <c:pt idx="3">
                  <c:v>30.75</c:v>
                </c:pt>
                <c:pt idx="4">
                  <c:v>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F-4358-91DC-C8A2EEDAD001}"/>
            </c:ext>
          </c:extLst>
        </c:ser>
        <c:ser>
          <c:idx val="1"/>
          <c:order val="1"/>
          <c:tx>
            <c:v>nők</c:v>
          </c:tx>
          <c:invertIfNegative val="0"/>
          <c:cat>
            <c:numRef>
              <c:f>nok!$A$4:$A$8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nok!$G$4:$G$8</c:f>
              <c:numCache>
                <c:formatCode>#,##0</c:formatCode>
                <c:ptCount val="5"/>
                <c:pt idx="0">
                  <c:v>42</c:v>
                </c:pt>
                <c:pt idx="1">
                  <c:v>31.75</c:v>
                </c:pt>
                <c:pt idx="2">
                  <c:v>22.75</c:v>
                </c:pt>
                <c:pt idx="3">
                  <c:v>20</c:v>
                </c:pt>
                <c:pt idx="4">
                  <c:v>20.75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F-4358-91DC-C8A2EED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923360"/>
        <c:axId val="-1041930432"/>
      </c:barChart>
      <c:catAx>
        <c:axId val="-10419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30432"/>
        <c:crosses val="autoZero"/>
        <c:auto val="1"/>
        <c:lblAlgn val="ctr"/>
        <c:lblOffset val="100"/>
        <c:noMultiLvlLbl val="0"/>
      </c:catAx>
      <c:valAx>
        <c:axId val="-104193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23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Öregedési index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nepesseg!$U$2</c:f>
              <c:strCache>
                <c:ptCount val="1"/>
                <c:pt idx="0">
                  <c:v>Öregedési index (%)</c:v>
                </c:pt>
              </c:strCache>
            </c:strRef>
          </c:tx>
          <c:invertIfNegative val="0"/>
          <c:cat>
            <c:numRef>
              <c:f>nepesseg!$R$3:$R$8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nepesseg!$U$3:$U$8</c:f>
              <c:numCache>
                <c:formatCode>0.00%</c:formatCode>
                <c:ptCount val="6"/>
                <c:pt idx="0">
                  <c:v>0.54118404118404118</c:v>
                </c:pt>
                <c:pt idx="1">
                  <c:v>0.56711624919717407</c:v>
                </c:pt>
                <c:pt idx="2">
                  <c:v>0.56823671497584538</c:v>
                </c:pt>
                <c:pt idx="3">
                  <c:v>0.57799767171129224</c:v>
                </c:pt>
                <c:pt idx="4">
                  <c:v>0.58604917095483133</c:v>
                </c:pt>
                <c:pt idx="5">
                  <c:v>0.54443823365008381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6-44E4-9DE0-880640A7E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67587120"/>
        <c:axId val="-1267586576"/>
      </c:barChart>
      <c:catAx>
        <c:axId val="-12675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67586576"/>
        <c:crosses val="autoZero"/>
        <c:auto val="1"/>
        <c:lblAlgn val="ctr"/>
        <c:lblOffset val="100"/>
        <c:noMultiLvlLbl val="0"/>
      </c:catAx>
      <c:valAx>
        <c:axId val="-1267586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-126758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Férfiak foglalkoztatási helyzete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Foglalkoztatottak</c:v>
          </c:tx>
          <c:invertIfNegative val="0"/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nok!$D$4:$D$9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C0E-45B3-BFAE-9E85BEB0C209}"/>
            </c:ext>
          </c:extLst>
        </c:ser>
        <c:ser>
          <c:idx val="2"/>
          <c:order val="2"/>
          <c:tx>
            <c:v>Munkanélküliek</c:v>
          </c:tx>
          <c:invertIfNegative val="0"/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nok!$F$4:$F$9</c:f>
              <c:numCache>
                <c:formatCode>#,##0</c:formatCode>
                <c:ptCount val="6"/>
                <c:pt idx="0">
                  <c:v>42</c:v>
                </c:pt>
                <c:pt idx="1">
                  <c:v>37.5</c:v>
                </c:pt>
                <c:pt idx="2">
                  <c:v>34.25</c:v>
                </c:pt>
                <c:pt idx="3">
                  <c:v>30.75</c:v>
                </c:pt>
                <c:pt idx="4">
                  <c:v>28.25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E-45B3-BFAE-9E85BEB0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922272"/>
        <c:axId val="-1041924992"/>
      </c:barChart>
      <c:lineChart>
        <c:grouping val="standard"/>
        <c:varyColors val="0"/>
        <c:ser>
          <c:idx val="0"/>
          <c:order val="0"/>
          <c:tx>
            <c:v>Munkavállalási korúak száma</c:v>
          </c:tx>
          <c:marker>
            <c:symbol val="none"/>
          </c:marker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nok!$B$4:$B$9</c:f>
              <c:numCache>
                <c:formatCode>#,##0</c:formatCode>
                <c:ptCount val="6"/>
                <c:pt idx="0">
                  <c:v>2538</c:v>
                </c:pt>
                <c:pt idx="1">
                  <c:v>2569</c:v>
                </c:pt>
                <c:pt idx="2">
                  <c:v>2606</c:v>
                </c:pt>
                <c:pt idx="3">
                  <c:v>2666</c:v>
                </c:pt>
                <c:pt idx="4">
                  <c:v>2678</c:v>
                </c:pt>
                <c:pt idx="5">
                  <c:v>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E-45B3-BFAE-9E85BEB0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922272"/>
        <c:axId val="-1041924992"/>
      </c:lineChart>
      <c:catAx>
        <c:axId val="-10419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24992"/>
        <c:crosses val="autoZero"/>
        <c:auto val="1"/>
        <c:lblAlgn val="ctr"/>
        <c:lblOffset val="100"/>
        <c:noMultiLvlLbl val="0"/>
      </c:catAx>
      <c:valAx>
        <c:axId val="-1041924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22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Nők foglalkoztatási helyzete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Foglalkoztatottak</c:v>
          </c:tx>
          <c:invertIfNegative val="0"/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nok!$E$4:$E$9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BBD-4051-A29A-81CF50974516}"/>
            </c:ext>
          </c:extLst>
        </c:ser>
        <c:ser>
          <c:idx val="2"/>
          <c:order val="2"/>
          <c:tx>
            <c:v>Munkanélküliek</c:v>
          </c:tx>
          <c:invertIfNegative val="0"/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nok!$G$4:$G$9</c:f>
              <c:numCache>
                <c:formatCode>#,##0</c:formatCode>
                <c:ptCount val="6"/>
                <c:pt idx="0">
                  <c:v>42</c:v>
                </c:pt>
                <c:pt idx="1">
                  <c:v>31.75</c:v>
                </c:pt>
                <c:pt idx="2">
                  <c:v>22.75</c:v>
                </c:pt>
                <c:pt idx="3">
                  <c:v>20</c:v>
                </c:pt>
                <c:pt idx="4">
                  <c:v>20.75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D-4051-A29A-81CF5097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934784"/>
        <c:axId val="-1041934240"/>
      </c:barChart>
      <c:lineChart>
        <c:grouping val="standard"/>
        <c:varyColors val="0"/>
        <c:ser>
          <c:idx val="0"/>
          <c:order val="0"/>
          <c:tx>
            <c:v>Munkavállalási korúak száma</c:v>
          </c:tx>
          <c:marker>
            <c:symbol val="none"/>
          </c:marker>
          <c:cat>
            <c:numRef>
              <c:f>nok!$A$4:$A$9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nok!$C$4:$C$9</c:f>
              <c:numCache>
                <c:formatCode>#,##0</c:formatCode>
                <c:ptCount val="6"/>
                <c:pt idx="0">
                  <c:v>2432</c:v>
                </c:pt>
                <c:pt idx="1">
                  <c:v>2452</c:v>
                </c:pt>
                <c:pt idx="2">
                  <c:v>2495</c:v>
                </c:pt>
                <c:pt idx="3">
                  <c:v>2545</c:v>
                </c:pt>
                <c:pt idx="4">
                  <c:v>2552</c:v>
                </c:pt>
                <c:pt idx="5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D-4051-A29A-81CF5097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1934784"/>
        <c:axId val="-1041934240"/>
      </c:lineChart>
      <c:catAx>
        <c:axId val="-10419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934240"/>
        <c:crosses val="autoZero"/>
        <c:auto val="1"/>
        <c:lblAlgn val="ctr"/>
        <c:lblOffset val="100"/>
        <c:noMultiLvlLbl val="0"/>
      </c:catAx>
      <c:valAx>
        <c:axId val="-1041934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934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Tevékeny időskor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Önkormányzati</c:v>
          </c:tx>
          <c:invertIfNegative val="0"/>
          <c:cat>
            <c:strRef>
              <c:f>idősek!$F$4:$F$9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Forrás: Helyi adatgyűjtés</c:v>
                </c:pt>
              </c:strCache>
            </c:strRef>
          </c:cat>
          <c:val>
            <c:numRef>
              <c:f>idősek!$G$4:$G$9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AFD-4C43-A25E-8C1A004B9282}"/>
            </c:ext>
          </c:extLst>
        </c:ser>
        <c:ser>
          <c:idx val="2"/>
          <c:order val="1"/>
          <c:tx>
            <c:v>Munkaügyi Központ által támogatott</c:v>
          </c:tx>
          <c:invertIfNegative val="0"/>
          <c:cat>
            <c:strRef>
              <c:f>idősek!$F$4:$F$9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Forrás: Helyi adatgyűjtés</c:v>
                </c:pt>
              </c:strCache>
            </c:strRef>
          </c:cat>
          <c:val>
            <c:numRef>
              <c:f>idősek!$H$4:$H$9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AFD-4C43-A25E-8C1A004B9282}"/>
            </c:ext>
          </c:extLst>
        </c:ser>
        <c:ser>
          <c:idx val="3"/>
          <c:order val="2"/>
          <c:tx>
            <c:v>Civil</c:v>
          </c:tx>
          <c:invertIfNegative val="0"/>
          <c:cat>
            <c:strRef>
              <c:f>idősek!$F$4:$F$9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Forrás: Helyi adatgyűjtés</c:v>
                </c:pt>
              </c:strCache>
            </c:strRef>
          </c:cat>
          <c:val>
            <c:numRef>
              <c:f>idősek!$I$4:$I$9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AFD-4C43-A25E-8C1A004B9282}"/>
            </c:ext>
          </c:extLst>
        </c:ser>
        <c:ser>
          <c:idx val="4"/>
          <c:order val="3"/>
          <c:tx>
            <c:v>Egyéb</c:v>
          </c:tx>
          <c:invertIfNegative val="0"/>
          <c:cat>
            <c:strRef>
              <c:f>idősek!$F$4:$F$9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Forrás: Helyi adatgyűjtés</c:v>
                </c:pt>
              </c:strCache>
            </c:strRef>
          </c:cat>
          <c:val>
            <c:numRef>
              <c:f>idősek!$J$4:$J$9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0AFD-4C43-A25E-8C1A004B9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41439904"/>
        <c:axId val="-1041446976"/>
      </c:barChart>
      <c:catAx>
        <c:axId val="-10414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446976"/>
        <c:crosses val="autoZero"/>
        <c:auto val="1"/>
        <c:lblAlgn val="ctr"/>
        <c:lblOffset val="100"/>
        <c:noMultiLvlLbl val="0"/>
      </c:catAx>
      <c:valAx>
        <c:axId val="-104144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1439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Munkanélküliek száma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invertIfNegative val="0"/>
          <c:cat>
            <c:numRef>
              <c:f>idősek!$M$4:$M$9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idősek!$N$4:$N$9</c:f>
              <c:numCache>
                <c:formatCode>#,##0</c:formatCode>
                <c:ptCount val="6"/>
                <c:pt idx="0">
                  <c:v>84</c:v>
                </c:pt>
                <c:pt idx="1">
                  <c:v>69.25</c:v>
                </c:pt>
                <c:pt idx="2">
                  <c:v>57</c:v>
                </c:pt>
                <c:pt idx="3">
                  <c:v>50.75</c:v>
                </c:pt>
                <c:pt idx="4">
                  <c:v>49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9-48AA-BBFF-89932B27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1041445888"/>
        <c:axId val="-1041439360"/>
      </c:barChart>
      <c:catAx>
        <c:axId val="-10414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041439360"/>
        <c:crosses val="autoZero"/>
        <c:auto val="1"/>
        <c:lblAlgn val="ctr"/>
        <c:lblOffset val="100"/>
        <c:noMultiLvlLbl val="0"/>
      </c:catAx>
      <c:valAx>
        <c:axId val="-10414393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-1041445888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65 évnél idősebbek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Nappali ellátásban részesültek</c:v>
          </c:tx>
          <c:invertIfNegative val="0"/>
          <c:cat>
            <c:numRef>
              <c:f>idősek!$V$4:$V$9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idősek!$X$4:$X$9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F-4CA0-AF89-DC1A64DE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444800"/>
        <c:axId val="-1041449696"/>
      </c:barChart>
      <c:catAx>
        <c:axId val="-10414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041449696"/>
        <c:crosses val="autoZero"/>
        <c:auto val="1"/>
        <c:lblAlgn val="ctr"/>
        <c:lblOffset val="100"/>
        <c:noMultiLvlLbl val="0"/>
      </c:catAx>
      <c:valAx>
        <c:axId val="-10414496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-104144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időskorúak járadékában részesülők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idősek!$AB$2</c:f>
              <c:strCache>
                <c:ptCount val="1"/>
                <c:pt idx="0">
                  <c:v>Időskorúak járadékában részesítettek (évi) átlagos száma (fő) (TS 5701)</c:v>
                </c:pt>
              </c:strCache>
            </c:strRef>
          </c:tx>
          <c:invertIfNegative val="0"/>
          <c:cat>
            <c:numRef>
              <c:f>idősek!$AA$3:$AA$8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idősek!$AB$3:$AB$8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971-47DF-A16D-D830C00A6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446432"/>
        <c:axId val="-1041451872"/>
      </c:barChart>
      <c:catAx>
        <c:axId val="-10414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451872"/>
        <c:crosses val="autoZero"/>
        <c:auto val="1"/>
        <c:lblAlgn val="ctr"/>
        <c:lblOffset val="100"/>
        <c:noMultiLvlLbl val="0"/>
      </c:catAx>
      <c:valAx>
        <c:axId val="-1041451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446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Nyugdíjasok száma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idősek!$D$2</c:f>
              <c:strCache>
                <c:ptCount val="1"/>
                <c:pt idx="0">
                  <c:v>Összes nyugdíjas</c:v>
                </c:pt>
              </c:strCache>
            </c:strRef>
          </c:tx>
          <c:invertIfNegative val="0"/>
          <c:cat>
            <c:numRef>
              <c:f>idősek!$A$3:$A$8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idősek!$D$3:$D$8</c:f>
              <c:numCache>
                <c:formatCode>#,##0</c:formatCode>
                <c:ptCount val="6"/>
                <c:pt idx="0">
                  <c:v>1412</c:v>
                </c:pt>
                <c:pt idx="1">
                  <c:v>1402</c:v>
                </c:pt>
                <c:pt idx="2">
                  <c:v>1379</c:v>
                </c:pt>
                <c:pt idx="3">
                  <c:v>1378</c:v>
                </c:pt>
                <c:pt idx="4">
                  <c:v>1395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E-4020-B0E2-75BDBDCD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438816"/>
        <c:axId val="-1041448608"/>
      </c:barChart>
      <c:catAx>
        <c:axId val="-10414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448608"/>
        <c:crosses val="autoZero"/>
        <c:auto val="1"/>
        <c:lblAlgn val="ctr"/>
        <c:lblOffset val="100"/>
        <c:noMultiLvlLbl val="0"/>
      </c:catAx>
      <c:valAx>
        <c:axId val="-1041448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43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Idősek</a:t>
            </a:r>
            <a:r>
              <a:rPr lang="hu-HU" sz="1200" baseline="0"/>
              <a:t> infromatikai jártassága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összes megkérdezett</c:v>
          </c:tx>
          <c:invertIfNegative val="0"/>
          <c:cat>
            <c:numRef>
              <c:f>idősek!$AM$4:$AM$8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idősek!$AN$4:$AN$8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58B-4622-94BA-59F09C562DD2}"/>
            </c:ext>
          </c:extLst>
        </c:ser>
        <c:ser>
          <c:idx val="1"/>
          <c:order val="1"/>
          <c:tx>
            <c:v>számítógépezik</c:v>
          </c:tx>
          <c:invertIfNegative val="0"/>
          <c:cat>
            <c:numRef>
              <c:f>idősek!$AM$4:$AM$8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idősek!$AO$4:$AO$8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58B-4622-94BA-59F09C562DD2}"/>
            </c:ext>
          </c:extLst>
        </c:ser>
        <c:ser>
          <c:idx val="2"/>
          <c:order val="2"/>
          <c:tx>
            <c:v>internetezik</c:v>
          </c:tx>
          <c:invertIfNegative val="0"/>
          <c:cat>
            <c:numRef>
              <c:f>idősek!$AM$4:$AM$8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idősek!$AQ$4:$AQ$8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58B-4622-94BA-59F09C56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443168"/>
        <c:axId val="-1041442624"/>
      </c:barChart>
      <c:catAx>
        <c:axId val="-10414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442624"/>
        <c:crosses val="autoZero"/>
        <c:auto val="1"/>
        <c:lblAlgn val="ctr"/>
        <c:lblOffset val="100"/>
        <c:noMultiLvlLbl val="0"/>
      </c:catAx>
      <c:valAx>
        <c:axId val="-1041442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443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Idősprogramok</a:t>
            </a:r>
            <a:r>
              <a:rPr lang="hu-HU" sz="1200" baseline="0"/>
              <a:t> száma (db)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idősek!$AT$3:$AT$7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idősek!$AU$3:$AU$7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F7-4B47-817E-85660950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1452416"/>
        <c:axId val="-1041449152"/>
      </c:barChart>
      <c:catAx>
        <c:axId val="-10414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1449152"/>
        <c:crosses val="autoZero"/>
        <c:auto val="1"/>
        <c:lblAlgn val="ctr"/>
        <c:lblOffset val="100"/>
        <c:noMultiLvlLbl val="0"/>
      </c:catAx>
      <c:valAx>
        <c:axId val="-1041449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145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Tartós munkanélküliek száma (fő)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idősek!$M$4:$M$9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idősek!$Q$4:$Q$9</c:f>
              <c:numCache>
                <c:formatCode>#,##0</c:formatCode>
                <c:ptCount val="6"/>
                <c:pt idx="0">
                  <c:v>27</c:v>
                </c:pt>
                <c:pt idx="1">
                  <c:v>20</c:v>
                </c:pt>
                <c:pt idx="2">
                  <c:v>20</c:v>
                </c:pt>
                <c:pt idx="3">
                  <c:v>29</c:v>
                </c:pt>
                <c:pt idx="4">
                  <c:v>24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1-4D28-AE15-7C44F2DF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1040968176"/>
        <c:axId val="-1040963280"/>
      </c:barChart>
      <c:catAx>
        <c:axId val="-104096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040963280"/>
        <c:crosses val="autoZero"/>
        <c:auto val="1"/>
        <c:lblAlgn val="ctr"/>
        <c:lblOffset val="100"/>
        <c:noMultiLvlLbl val="0"/>
      </c:catAx>
      <c:valAx>
        <c:axId val="-10409632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-1040968176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Belföldi</a:t>
            </a:r>
            <a:r>
              <a:rPr lang="hu-HU" sz="1200" baseline="0"/>
              <a:t> vándorlások egyenlege (fő)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nepesseg!$Z$2</c:f>
              <c:strCache>
                <c:ptCount val="1"/>
                <c:pt idx="0">
                  <c:v>Egyenleg</c:v>
                </c:pt>
              </c:strCache>
            </c:strRef>
          </c:tx>
          <c:invertIfNegative val="0"/>
          <c:cat>
            <c:numRef>
              <c:f>nepesseg!$W$3:$W$8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nepesseg!$Z$3:$Z$8</c:f>
              <c:numCache>
                <c:formatCode>#,##0</c:formatCode>
                <c:ptCount val="6"/>
                <c:pt idx="0">
                  <c:v>252</c:v>
                </c:pt>
                <c:pt idx="1">
                  <c:v>78</c:v>
                </c:pt>
                <c:pt idx="2">
                  <c:v>141</c:v>
                </c:pt>
                <c:pt idx="3">
                  <c:v>156</c:v>
                </c:pt>
                <c:pt idx="4">
                  <c:v>125</c:v>
                </c:pt>
                <c:pt idx="5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A-4BA2-8A1F-E380E869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9281840"/>
        <c:axId val="-1299278576"/>
      </c:barChart>
      <c:catAx>
        <c:axId val="-12992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99278576"/>
        <c:crosses val="autoZero"/>
        <c:auto val="1"/>
        <c:lblAlgn val="ctr"/>
        <c:lblOffset val="100"/>
        <c:noMultiLvlLbl val="0"/>
      </c:catAx>
      <c:valAx>
        <c:axId val="-1299278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29928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Nappali ellátásban részesülő 65 évnél idősebbek</a:t>
            </a:r>
            <a:endParaRPr lang="hu-HU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Nappali ellátásban részesültek aránya</c:v>
          </c:tx>
          <c:marker>
            <c:symbol val="none"/>
          </c:marker>
          <c:cat>
            <c:numRef>
              <c:f>idősek!$V$4:$V$9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idősek!$Y$4:$Y$9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2B3-94FA-2F9603C5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40963824"/>
        <c:axId val="-1040969808"/>
      </c:lineChart>
      <c:catAx>
        <c:axId val="-10409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0969808"/>
        <c:crosses val="autoZero"/>
        <c:auto val="1"/>
        <c:lblAlgn val="ctr"/>
        <c:lblOffset val="100"/>
        <c:noMultiLvlLbl val="0"/>
      </c:catAx>
      <c:valAx>
        <c:axId val="-1040969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-104096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Nappali ellátásban részesülők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Önkormányzati</c:v>
          </c:tx>
          <c:invertIfNegative val="0"/>
          <c:cat>
            <c:numRef>
              <c:f>'fogyatékos személyek'!$E$3:$E$8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'fogyatékos személyek'!$F$3:$F$8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C-4321-A445-15F0FF15C085}"/>
            </c:ext>
          </c:extLst>
        </c:ser>
        <c:ser>
          <c:idx val="2"/>
          <c:order val="1"/>
          <c:tx>
            <c:v>Egyházi</c:v>
          </c:tx>
          <c:invertIfNegative val="0"/>
          <c:cat>
            <c:numRef>
              <c:f>'fogyatékos személyek'!$E$3:$E$8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'fogyatékos személyek'!$G$3:$G$8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C-4321-A445-15F0FF15C085}"/>
            </c:ext>
          </c:extLst>
        </c:ser>
        <c:ser>
          <c:idx val="3"/>
          <c:order val="2"/>
          <c:tx>
            <c:v>Civil</c:v>
          </c:tx>
          <c:invertIfNegative val="0"/>
          <c:cat>
            <c:numRef>
              <c:f>'fogyatékos személyek'!$E$3:$E$8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'fogyatékos személyek'!$H$3:$H$8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C-4321-A445-15F0FF15C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0964368"/>
        <c:axId val="-1040966544"/>
      </c:barChart>
      <c:catAx>
        <c:axId val="-10409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0966544"/>
        <c:crosses val="autoZero"/>
        <c:auto val="1"/>
        <c:lblAlgn val="ctr"/>
        <c:lblOffset val="100"/>
        <c:noMultiLvlLbl val="0"/>
      </c:catAx>
      <c:valAx>
        <c:axId val="-104096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40964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 </a:t>
            </a:r>
            <a:r>
              <a:rPr lang="hu-HU" sz="1200" b="1"/>
              <a:t>Megváltozott munkaképességű személyek szociális ellátásaiban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részesülők száma nemenként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'fogyatékos személyek'!$B$2</c:f>
              <c:strCache>
                <c:ptCount val="1"/>
                <c:pt idx="0">
                  <c:v>Megváltozott munkaképességű személyek szociális ellátásaiban részesülők száma - férfiak (TS 6201)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'fogyatékos személyek'!$A$3:$A$8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'fogyatékos személyek'!$B$3:$B$8</c:f>
              <c:numCache>
                <c:formatCode>General</c:formatCode>
                <c:ptCount val="6"/>
                <c:pt idx="0">
                  <c:v>54</c:v>
                </c:pt>
                <c:pt idx="1">
                  <c:v>53</c:v>
                </c:pt>
                <c:pt idx="2">
                  <c:v>50</c:v>
                </c:pt>
                <c:pt idx="3">
                  <c:v>49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6-4800-8ED5-74646A509C1A}"/>
            </c:ext>
          </c:extLst>
        </c:ser>
        <c:ser>
          <c:idx val="1"/>
          <c:order val="1"/>
          <c:tx>
            <c:strRef>
              <c:f>'fogyatékos személyek'!$C$2</c:f>
              <c:strCache>
                <c:ptCount val="1"/>
                <c:pt idx="0">
                  <c:v>Megváltozott munkaképességű személyek szociális ellátásaiban részesülők száma - nők
(TS 6301)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'fogyatékos személyek'!$A$3:$A$8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'fogyatékos személyek'!$C$3:$C$8</c:f>
              <c:numCache>
                <c:formatCode>General</c:formatCode>
                <c:ptCount val="6"/>
                <c:pt idx="0">
                  <c:v>51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6-4800-8ED5-74646A50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0969264"/>
        <c:axId val="-1040975792"/>
      </c:barChart>
      <c:catAx>
        <c:axId val="-104096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0975792"/>
        <c:crosses val="autoZero"/>
        <c:auto val="1"/>
        <c:lblAlgn val="ctr"/>
        <c:lblOffset val="100"/>
        <c:noMultiLvlLbl val="0"/>
      </c:catAx>
      <c:valAx>
        <c:axId val="-104097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104096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36106244123778E-2"/>
          <c:y val="0.77652280936531537"/>
          <c:w val="0.88625588030404645"/>
          <c:h val="0.19618246346016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Természetes szaporodás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nepesseg!$AF$2</c:f>
              <c:strCache>
                <c:ptCount val="1"/>
                <c:pt idx="0">
                  <c:v>Természetes szaporodás (fő)</c:v>
                </c:pt>
              </c:strCache>
            </c:strRef>
          </c:tx>
          <c:invertIfNegative val="0"/>
          <c:cat>
            <c:numRef>
              <c:f>nepesseg!$AC$3:$AC$8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nepesseg!$AF$3:$AF$8</c:f>
              <c:numCache>
                <c:formatCode>#,##0</c:formatCode>
                <c:ptCount val="6"/>
                <c:pt idx="0">
                  <c:v>9</c:v>
                </c:pt>
                <c:pt idx="1">
                  <c:v>29</c:v>
                </c:pt>
                <c:pt idx="2">
                  <c:v>48</c:v>
                </c:pt>
                <c:pt idx="3">
                  <c:v>41</c:v>
                </c:pt>
                <c:pt idx="4">
                  <c:v>10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3-47F0-BA57-4A6B539F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5232592"/>
        <c:axId val="-1045229872"/>
      </c:barChart>
      <c:catAx>
        <c:axId val="-10452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5229872"/>
        <c:crosses val="autoZero"/>
        <c:auto val="1"/>
        <c:lblAlgn val="ctr"/>
        <c:lblOffset val="100"/>
        <c:noMultiLvlLbl val="0"/>
      </c:catAx>
      <c:valAx>
        <c:axId val="-1045229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523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Álláskeresők</a:t>
            </a:r>
            <a:r>
              <a:rPr lang="hu-HU" sz="1200" baseline="0"/>
              <a:t> aránya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Nők aránya</c:v>
          </c:tx>
          <c:invertIfNegative val="0"/>
          <c:cat>
            <c:numRef>
              <c:f>allaskeresok!$A$5:$A$10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allaskeresok!$F$5:$F$10</c:f>
              <c:numCache>
                <c:formatCode>0.0%</c:formatCode>
                <c:ptCount val="6"/>
                <c:pt idx="0">
                  <c:v>1.7269736842105265E-2</c:v>
                </c:pt>
                <c:pt idx="1">
                  <c:v>1.2948613376835236E-2</c:v>
                </c:pt>
                <c:pt idx="2">
                  <c:v>9.1182364729458926E-3</c:v>
                </c:pt>
                <c:pt idx="3">
                  <c:v>7.8585461689587421E-3</c:v>
                </c:pt>
                <c:pt idx="4">
                  <c:v>8.1308777429467093E-3</c:v>
                </c:pt>
                <c:pt idx="5">
                  <c:v>8.451786400307337E-3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9-44C6-8239-C32461905E98}"/>
            </c:ext>
          </c:extLst>
        </c:ser>
        <c:ser>
          <c:idx val="2"/>
          <c:order val="1"/>
          <c:tx>
            <c:v>Férfiak aránya</c:v>
          </c:tx>
          <c:invertIfNegative val="0"/>
          <c:cat>
            <c:numRef>
              <c:f>allaskeresok!$A$5:$A$10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allaskeresok!$H$5:$H$10</c:f>
              <c:numCache>
                <c:formatCode>0.0%</c:formatCode>
                <c:ptCount val="6"/>
                <c:pt idx="0">
                  <c:v>1.6548463356973995E-2</c:v>
                </c:pt>
                <c:pt idx="1">
                  <c:v>1.4597119501751655E-2</c:v>
                </c:pt>
                <c:pt idx="2">
                  <c:v>1.3142747505755947E-2</c:v>
                </c:pt>
                <c:pt idx="3">
                  <c:v>1.1534133533383346E-2</c:v>
                </c:pt>
                <c:pt idx="4">
                  <c:v>1.0548917102315161E-2</c:v>
                </c:pt>
                <c:pt idx="5">
                  <c:v>1.5073529411764706E-2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9-44C6-8239-C32461905E98}"/>
            </c:ext>
          </c:extLst>
        </c:ser>
        <c:ser>
          <c:idx val="3"/>
          <c:order val="2"/>
          <c:tx>
            <c:v>Összes álláskereső aránya</c:v>
          </c:tx>
          <c:invertIfNegative val="0"/>
          <c:cat>
            <c:numRef>
              <c:f>allaskeresok!$A$5:$A$10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allaskeresok!$J$5:$J$10</c:f>
              <c:numCache>
                <c:formatCode>0.0%</c:formatCode>
                <c:ptCount val="6"/>
                <c:pt idx="0">
                  <c:v>1.6901408450704224E-2</c:v>
                </c:pt>
                <c:pt idx="1">
                  <c:v>1.3792073292172875E-2</c:v>
                </c:pt>
                <c:pt idx="2">
                  <c:v>1.1174279553028818E-2</c:v>
                </c:pt>
                <c:pt idx="3">
                  <c:v>9.7390136250239869E-3</c:v>
                </c:pt>
                <c:pt idx="4">
                  <c:v>9.3690248565965577E-3</c:v>
                </c:pt>
                <c:pt idx="5">
                  <c:v>1.1835431147848957E-2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9-44C6-8239-C32461905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5226608"/>
        <c:axId val="-1045226064"/>
      </c:barChart>
      <c:catAx>
        <c:axId val="-10452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5226064"/>
        <c:crosses val="autoZero"/>
        <c:auto val="1"/>
        <c:lblAlgn val="ctr"/>
        <c:lblOffset val="100"/>
        <c:noMultiLvlLbl val="0"/>
      </c:catAx>
      <c:valAx>
        <c:axId val="-10452260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04522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Pályakezdő álláskeresők száma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Nők</c:v>
          </c:tx>
          <c:invertIfNegative val="0"/>
          <c:cat>
            <c:numRef>
              <c:f>allaskeresok!$AC$5:$AC$10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allaskeresok!$AG$5:$AG$10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94B-4834-9587-013458E59DD8}"/>
            </c:ext>
          </c:extLst>
        </c:ser>
        <c:ser>
          <c:idx val="2"/>
          <c:order val="1"/>
          <c:tx>
            <c:v>Férfiak</c:v>
          </c:tx>
          <c:invertIfNegative val="0"/>
          <c:cat>
            <c:numRef>
              <c:f>allaskeresok!$AC$5:$AC$10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allaskeresok!$AI$5:$AI$10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94B-4834-9587-013458E5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5228240"/>
        <c:axId val="-1045238032"/>
      </c:barChart>
      <c:catAx>
        <c:axId val="-10452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5238032"/>
        <c:crosses val="autoZero"/>
        <c:auto val="1"/>
        <c:lblAlgn val="ctr"/>
        <c:lblOffset val="100"/>
        <c:noMultiLvlLbl val="0"/>
      </c:catAx>
      <c:valAx>
        <c:axId val="-1045238032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5228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Álláskeresők száma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allaskeresok!$N$2:$S$2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allaskeresok!$N$3:$S$3</c:f>
              <c:numCache>
                <c:formatCode>#,##0</c:formatCode>
                <c:ptCount val="6"/>
                <c:pt idx="0">
                  <c:v>84</c:v>
                </c:pt>
                <c:pt idx="1">
                  <c:v>69.25</c:v>
                </c:pt>
                <c:pt idx="2">
                  <c:v>57</c:v>
                </c:pt>
                <c:pt idx="3">
                  <c:v>50.75</c:v>
                </c:pt>
                <c:pt idx="4">
                  <c:v>49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E-437F-B5C5-4F346751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45241296"/>
        <c:axId val="-1045240752"/>
      </c:barChart>
      <c:catAx>
        <c:axId val="-10452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45240752"/>
        <c:crosses val="autoZero"/>
        <c:auto val="1"/>
        <c:lblAlgn val="ctr"/>
        <c:lblOffset val="100"/>
        <c:noMultiLvlLbl val="0"/>
      </c:catAx>
      <c:valAx>
        <c:axId val="-1045240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045241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Relationship Id="rId9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25221</xdr:rowOff>
    </xdr:from>
    <xdr:to>
      <xdr:col>4</xdr:col>
      <xdr:colOff>0</xdr:colOff>
      <xdr:row>30</xdr:row>
      <xdr:rowOff>105103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695325</xdr:colOff>
      <xdr:row>11</xdr:row>
      <xdr:rowOff>57151</xdr:rowOff>
    </xdr:from>
    <xdr:to>
      <xdr:col>9</xdr:col>
      <xdr:colOff>238125</xdr:colOff>
      <xdr:row>24</xdr:row>
      <xdr:rowOff>126453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714375</xdr:colOff>
      <xdr:row>25</xdr:row>
      <xdr:rowOff>84519</xdr:rowOff>
    </xdr:from>
    <xdr:to>
      <xdr:col>9</xdr:col>
      <xdr:colOff>228600</xdr:colOff>
      <xdr:row>39</xdr:row>
      <xdr:rowOff>28574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120797</xdr:colOff>
      <xdr:row>11</xdr:row>
      <xdr:rowOff>96346</xdr:rowOff>
    </xdr:from>
    <xdr:to>
      <xdr:col>20</xdr:col>
      <xdr:colOff>735724</xdr:colOff>
      <xdr:row>25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264584</xdr:colOff>
      <xdr:row>11</xdr:row>
      <xdr:rowOff>10583</xdr:rowOff>
    </xdr:from>
    <xdr:to>
      <xdr:col>25</xdr:col>
      <xdr:colOff>1112345</xdr:colOff>
      <xdr:row>26</xdr:row>
      <xdr:rowOff>57150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179917</xdr:colOff>
      <xdr:row>10</xdr:row>
      <xdr:rowOff>179916</xdr:rowOff>
    </xdr:from>
    <xdr:to>
      <xdr:col>31</xdr:col>
      <xdr:colOff>1077310</xdr:colOff>
      <xdr:row>26</xdr:row>
      <xdr:rowOff>28575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11</xdr:row>
      <xdr:rowOff>83344</xdr:rowOff>
    </xdr:from>
    <xdr:to>
      <xdr:col>9</xdr:col>
      <xdr:colOff>54430</xdr:colOff>
      <xdr:row>29</xdr:row>
      <xdr:rowOff>81643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291420</xdr:colOff>
      <xdr:row>13</xdr:row>
      <xdr:rowOff>9073</xdr:rowOff>
    </xdr:from>
    <xdr:to>
      <xdr:col>37</xdr:col>
      <xdr:colOff>442799</xdr:colOff>
      <xdr:row>32</xdr:row>
      <xdr:rowOff>104321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168387</xdr:colOff>
      <xdr:row>25</xdr:row>
      <xdr:rowOff>121898</xdr:rowOff>
    </xdr:from>
    <xdr:to>
      <xdr:col>17</xdr:col>
      <xdr:colOff>154214</xdr:colOff>
      <xdr:row>45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66676</xdr:colOff>
      <xdr:row>29</xdr:row>
      <xdr:rowOff>147637</xdr:rowOff>
    </xdr:from>
    <xdr:to>
      <xdr:col>27</xdr:col>
      <xdr:colOff>9525</xdr:colOff>
      <xdr:row>46</xdr:row>
      <xdr:rowOff>28575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38100</xdr:colOff>
      <xdr:row>11</xdr:row>
      <xdr:rowOff>119062</xdr:rowOff>
    </xdr:from>
    <xdr:to>
      <xdr:col>26</xdr:col>
      <xdr:colOff>1123950</xdr:colOff>
      <xdr:row>27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295273</xdr:colOff>
      <xdr:row>11</xdr:row>
      <xdr:rowOff>180974</xdr:rowOff>
    </xdr:from>
    <xdr:to>
      <xdr:col>13</xdr:col>
      <xdr:colOff>257175</xdr:colOff>
      <xdr:row>28</xdr:row>
      <xdr:rowOff>13335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11</xdr:row>
      <xdr:rowOff>76199</xdr:rowOff>
    </xdr:from>
    <xdr:to>
      <xdr:col>18</xdr:col>
      <xdr:colOff>1476375</xdr:colOff>
      <xdr:row>26</xdr:row>
      <xdr:rowOff>123824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20955</xdr:colOff>
      <xdr:row>11</xdr:row>
      <xdr:rowOff>160019</xdr:rowOff>
    </xdr:from>
    <xdr:to>
      <xdr:col>26</xdr:col>
      <xdr:colOff>434340</xdr:colOff>
      <xdr:row>26</xdr:row>
      <xdr:rowOff>121920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333375</xdr:colOff>
      <xdr:row>11</xdr:row>
      <xdr:rowOff>109537</xdr:rowOff>
    </xdr:from>
    <xdr:to>
      <xdr:col>4</xdr:col>
      <xdr:colOff>1095375</xdr:colOff>
      <xdr:row>27</xdr:row>
      <xdr:rowOff>104775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9</xdr:row>
      <xdr:rowOff>66675</xdr:rowOff>
    </xdr:from>
    <xdr:to>
      <xdr:col>3</xdr:col>
      <xdr:colOff>1424940</xdr:colOff>
      <xdr:row>27</xdr:row>
      <xdr:rowOff>152400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571499</xdr:colOff>
      <xdr:row>11</xdr:row>
      <xdr:rowOff>114300</xdr:rowOff>
    </xdr:from>
    <xdr:to>
      <xdr:col>9</xdr:col>
      <xdr:colOff>523875</xdr:colOff>
      <xdr:row>27</xdr:row>
      <xdr:rowOff>133350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514350</xdr:colOff>
      <xdr:row>10</xdr:row>
      <xdr:rowOff>40005</xdr:rowOff>
    </xdr:from>
    <xdr:to>
      <xdr:col>25</xdr:col>
      <xdr:colOff>3810</xdr:colOff>
      <xdr:row>25</xdr:row>
      <xdr:rowOff>38100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17144</xdr:colOff>
      <xdr:row>10</xdr:row>
      <xdr:rowOff>3809</xdr:rowOff>
    </xdr:from>
    <xdr:to>
      <xdr:col>29</xdr:col>
      <xdr:colOff>581025</xdr:colOff>
      <xdr:row>25</xdr:row>
      <xdr:rowOff>28575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276225</xdr:colOff>
      <xdr:row>10</xdr:row>
      <xdr:rowOff>142876</xdr:rowOff>
    </xdr:from>
    <xdr:to>
      <xdr:col>15</xdr:col>
      <xdr:colOff>657225</xdr:colOff>
      <xdr:row>27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10</xdr:row>
      <xdr:rowOff>0</xdr:rowOff>
    </xdr:from>
    <xdr:to>
      <xdr:col>13</xdr:col>
      <xdr:colOff>1906</xdr:colOff>
      <xdr:row>22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969646</xdr:colOff>
      <xdr:row>9</xdr:row>
      <xdr:rowOff>129541</xdr:rowOff>
    </xdr:from>
    <xdr:to>
      <xdr:col>8</xdr:col>
      <xdr:colOff>899160</xdr:colOff>
      <xdr:row>21</xdr:row>
      <xdr:rowOff>144780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1165860</xdr:colOff>
      <xdr:row>23</xdr:row>
      <xdr:rowOff>30481</xdr:rowOff>
    </xdr:from>
    <xdr:to>
      <xdr:col>7</xdr:col>
      <xdr:colOff>22860</xdr:colOff>
      <xdr:row>36</xdr:row>
      <xdr:rowOff>106680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685800</xdr:colOff>
      <xdr:row>63</xdr:row>
      <xdr:rowOff>9524</xdr:rowOff>
    </xdr:from>
    <xdr:to>
      <xdr:col>8</xdr:col>
      <xdr:colOff>514350</xdr:colOff>
      <xdr:row>82</xdr:row>
      <xdr:rowOff>38100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685800</xdr:colOff>
      <xdr:row>83</xdr:row>
      <xdr:rowOff>9525</xdr:rowOff>
    </xdr:from>
    <xdr:to>
      <xdr:col>8</xdr:col>
      <xdr:colOff>495300</xdr:colOff>
      <xdr:row>102</xdr:row>
      <xdr:rowOff>38100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9</xdr:row>
      <xdr:rowOff>152400</xdr:rowOff>
    </xdr:from>
    <xdr:to>
      <xdr:col>4</xdr:col>
      <xdr:colOff>257175</xdr:colOff>
      <xdr:row>22</xdr:row>
      <xdr:rowOff>38100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153049</xdr:colOff>
      <xdr:row>10</xdr:row>
      <xdr:rowOff>32757</xdr:rowOff>
    </xdr:from>
    <xdr:to>
      <xdr:col>3</xdr:col>
      <xdr:colOff>127773</xdr:colOff>
      <xdr:row>27</xdr:row>
      <xdr:rowOff>58079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371472</xdr:colOff>
      <xdr:row>10</xdr:row>
      <xdr:rowOff>38889</xdr:rowOff>
    </xdr:from>
    <xdr:to>
      <xdr:col>6</xdr:col>
      <xdr:colOff>813110</xdr:colOff>
      <xdr:row>27</xdr:row>
      <xdr:rowOff>127774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51</xdr:row>
      <xdr:rowOff>0</xdr:rowOff>
    </xdr:from>
    <xdr:to>
      <xdr:col>6</xdr:col>
      <xdr:colOff>0</xdr:colOff>
      <xdr:row>71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511097</xdr:colOff>
      <xdr:row>10</xdr:row>
      <xdr:rowOff>55989</xdr:rowOff>
    </xdr:from>
    <xdr:to>
      <xdr:col>18</xdr:col>
      <xdr:colOff>69695</xdr:colOff>
      <xdr:row>23</xdr:row>
      <xdr:rowOff>92183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557561</xdr:colOff>
      <xdr:row>25</xdr:row>
      <xdr:rowOff>164341</xdr:rowOff>
    </xdr:from>
    <xdr:to>
      <xdr:col>18</xdr:col>
      <xdr:colOff>92925</xdr:colOff>
      <xdr:row>39</xdr:row>
      <xdr:rowOff>71832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58079</xdr:colOff>
      <xdr:row>10</xdr:row>
      <xdr:rowOff>113509</xdr:rowOff>
    </xdr:from>
    <xdr:to>
      <xdr:col>37</xdr:col>
      <xdr:colOff>1498444</xdr:colOff>
      <xdr:row>32</xdr:row>
      <xdr:rowOff>81310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457201</xdr:colOff>
      <xdr:row>10</xdr:row>
      <xdr:rowOff>123824</xdr:rowOff>
    </xdr:from>
    <xdr:to>
      <xdr:col>56</xdr:col>
      <xdr:colOff>406555</xdr:colOff>
      <xdr:row>28</xdr:row>
      <xdr:rowOff>139390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57</xdr:col>
      <xdr:colOff>127775</xdr:colOff>
      <xdr:row>10</xdr:row>
      <xdr:rowOff>114298</xdr:rowOff>
    </xdr:from>
    <xdr:to>
      <xdr:col>62</xdr:col>
      <xdr:colOff>185854</xdr:colOff>
      <xdr:row>30</xdr:row>
      <xdr:rowOff>34847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47624</xdr:colOff>
      <xdr:row>10</xdr:row>
      <xdr:rowOff>133350</xdr:rowOff>
    </xdr:from>
    <xdr:to>
      <xdr:col>67</xdr:col>
      <xdr:colOff>34847</xdr:colOff>
      <xdr:row>30</xdr:row>
      <xdr:rowOff>81311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10</xdr:row>
      <xdr:rowOff>0</xdr:rowOff>
    </xdr:from>
    <xdr:to>
      <xdr:col>12</xdr:col>
      <xdr:colOff>0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46</xdr:row>
      <xdr:rowOff>128689</xdr:rowOff>
    </xdr:from>
    <xdr:to>
      <xdr:col>6</xdr:col>
      <xdr:colOff>666749</xdr:colOff>
      <xdr:row>63</xdr:row>
      <xdr:rowOff>100114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552449</xdr:colOff>
      <xdr:row>64</xdr:row>
      <xdr:rowOff>92176</xdr:rowOff>
    </xdr:from>
    <xdr:to>
      <xdr:col>6</xdr:col>
      <xdr:colOff>571499</xdr:colOff>
      <xdr:row>81</xdr:row>
      <xdr:rowOff>63600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561974</xdr:colOff>
      <xdr:row>81</xdr:row>
      <xdr:rowOff>147738</xdr:rowOff>
    </xdr:from>
    <xdr:to>
      <xdr:col>6</xdr:col>
      <xdr:colOff>600074</xdr:colOff>
      <xdr:row>98</xdr:row>
      <xdr:rowOff>92176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349251</xdr:colOff>
      <xdr:row>10</xdr:row>
      <xdr:rowOff>141388</xdr:rowOff>
    </xdr:from>
    <xdr:to>
      <xdr:col>6</xdr:col>
      <xdr:colOff>327661</xdr:colOff>
      <xdr:row>25</xdr:row>
      <xdr:rowOff>76199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220979</xdr:colOff>
      <xdr:row>27</xdr:row>
      <xdr:rowOff>160020</xdr:rowOff>
    </xdr:from>
    <xdr:to>
      <xdr:col>6</xdr:col>
      <xdr:colOff>232410</xdr:colOff>
      <xdr:row>41</xdr:row>
      <xdr:rowOff>114300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47624</xdr:rowOff>
    </xdr:from>
    <xdr:to>
      <xdr:col>10</xdr:col>
      <xdr:colOff>114300</xdr:colOff>
      <xdr:row>28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228599</xdr:colOff>
      <xdr:row>10</xdr:row>
      <xdr:rowOff>161925</xdr:rowOff>
    </xdr:from>
    <xdr:to>
      <xdr:col>19</xdr:col>
      <xdr:colOff>285750</xdr:colOff>
      <xdr:row>25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599632</xdr:colOff>
      <xdr:row>11</xdr:row>
      <xdr:rowOff>38322</xdr:rowOff>
    </xdr:from>
    <xdr:to>
      <xdr:col>24</xdr:col>
      <xdr:colOff>1354322</xdr:colOff>
      <xdr:row>23</xdr:row>
      <xdr:rowOff>123825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333375</xdr:colOff>
      <xdr:row>10</xdr:row>
      <xdr:rowOff>95250</xdr:rowOff>
    </xdr:from>
    <xdr:to>
      <xdr:col>28</xdr:col>
      <xdr:colOff>152400</xdr:colOff>
      <xdr:row>25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400050</xdr:colOff>
      <xdr:row>9</xdr:row>
      <xdr:rowOff>171450</xdr:rowOff>
    </xdr:from>
    <xdr:to>
      <xdr:col>3</xdr:col>
      <xdr:colOff>819150</xdr:colOff>
      <xdr:row>27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238125</xdr:colOff>
      <xdr:row>10</xdr:row>
      <xdr:rowOff>9525</xdr:rowOff>
    </xdr:from>
    <xdr:to>
      <xdr:col>43</xdr:col>
      <xdr:colOff>990600</xdr:colOff>
      <xdr:row>26</xdr:row>
      <xdr:rowOff>123825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400049</xdr:colOff>
      <xdr:row>10</xdr:row>
      <xdr:rowOff>28574</xdr:rowOff>
    </xdr:from>
    <xdr:to>
      <xdr:col>47</xdr:col>
      <xdr:colOff>247649</xdr:colOff>
      <xdr:row>25</xdr:row>
      <xdr:rowOff>19049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240145</xdr:colOff>
      <xdr:row>26</xdr:row>
      <xdr:rowOff>18473</xdr:rowOff>
    </xdr:from>
    <xdr:to>
      <xdr:col>19</xdr:col>
      <xdr:colOff>314325</xdr:colOff>
      <xdr:row>40</xdr:row>
      <xdr:rowOff>129886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602290</xdr:colOff>
      <xdr:row>24</xdr:row>
      <xdr:rowOff>79965</xdr:rowOff>
    </xdr:from>
    <xdr:to>
      <xdr:col>24</xdr:col>
      <xdr:colOff>1358309</xdr:colOff>
      <xdr:row>39</xdr:row>
      <xdr:rowOff>142683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</xdr:colOff>
      <xdr:row>9</xdr:row>
      <xdr:rowOff>169332</xdr:rowOff>
    </xdr:from>
    <xdr:to>
      <xdr:col>7</xdr:col>
      <xdr:colOff>1211580</xdr:colOff>
      <xdr:row>26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100372</xdr:colOff>
      <xdr:row>9</xdr:row>
      <xdr:rowOff>180052</xdr:rowOff>
    </xdr:from>
    <xdr:to>
      <xdr:col>3</xdr:col>
      <xdr:colOff>10242</xdr:colOff>
      <xdr:row>26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9" zoomScaleNormal="100" workbookViewId="0">
      <selection activeCell="K21" sqref="K21"/>
    </sheetView>
  </sheetViews>
  <sheetFormatPr defaultRowHeight="15" x14ac:dyDescent="0.25"/>
  <cols>
    <col min="1" max="1" width="16.28515625" style="20" bestFit="1" customWidth="1"/>
    <col min="2" max="2" width="15.140625" style="20" customWidth="1"/>
    <col min="3" max="3" width="16.42578125" style="20" customWidth="1"/>
    <col min="4" max="4" width="9.140625" style="20"/>
    <col min="5" max="5" width="6.5703125" style="20" customWidth="1"/>
    <col min="6" max="6" width="49.140625" style="20" customWidth="1"/>
    <col min="7" max="7" width="10" style="20" customWidth="1"/>
    <col min="8" max="8" width="9.140625" style="20"/>
    <col min="9" max="9" width="9.28515625" style="20" bestFit="1" customWidth="1"/>
    <col min="10" max="11" width="13.28515625" style="20" bestFit="1" customWidth="1"/>
    <col min="12" max="12" width="9.140625" style="20"/>
    <col min="13" max="13" width="32.7109375" style="20" bestFit="1" customWidth="1"/>
    <col min="14" max="16" width="9.28515625" style="20" bestFit="1" customWidth="1"/>
    <col min="17" max="17" width="9.140625" style="20"/>
    <col min="18" max="18" width="10.5703125" style="20" customWidth="1"/>
    <col min="19" max="19" width="24.5703125" style="20" customWidth="1"/>
    <col min="20" max="20" width="22" style="20" customWidth="1"/>
    <col min="21" max="21" width="16.7109375" style="20" customWidth="1"/>
    <col min="22" max="22" width="9.140625" style="20"/>
    <col min="23" max="23" width="9.28515625" style="20" bestFit="1" customWidth="1"/>
    <col min="24" max="24" width="21.5703125" style="20" customWidth="1"/>
    <col min="25" max="25" width="22.5703125" style="20" customWidth="1"/>
    <col min="26" max="26" width="19.85546875" style="20" customWidth="1"/>
    <col min="27" max="27" width="20.28515625" style="56" customWidth="1"/>
    <col min="28" max="28" width="9.140625" style="20"/>
    <col min="29" max="29" width="13.28515625" style="20" customWidth="1"/>
    <col min="30" max="30" width="20" style="20" customWidth="1"/>
    <col min="31" max="31" width="19.42578125" style="20" customWidth="1"/>
    <col min="32" max="32" width="18.140625" style="20" customWidth="1"/>
    <col min="33" max="16384" width="9.140625" style="20"/>
  </cols>
  <sheetData>
    <row r="1" spans="1:32" ht="20.25" customHeight="1" x14ac:dyDescent="0.25">
      <c r="A1" s="189" t="s">
        <v>123</v>
      </c>
      <c r="B1" s="189"/>
      <c r="C1" s="190"/>
      <c r="F1" s="189" t="s">
        <v>146</v>
      </c>
      <c r="G1" s="189"/>
      <c r="H1" s="189"/>
      <c r="I1" s="189"/>
      <c r="J1" s="189"/>
      <c r="K1" s="189"/>
      <c r="L1" s="31"/>
      <c r="M1" s="189" t="s">
        <v>126</v>
      </c>
      <c r="N1" s="189"/>
      <c r="O1" s="189"/>
      <c r="P1" s="189"/>
      <c r="R1" s="191" t="s">
        <v>0</v>
      </c>
      <c r="S1" s="191"/>
      <c r="T1" s="191"/>
      <c r="U1" s="191"/>
      <c r="W1" s="186" t="s">
        <v>1</v>
      </c>
      <c r="X1" s="186"/>
      <c r="Y1" s="186"/>
      <c r="Z1" s="186"/>
      <c r="AA1" s="186"/>
      <c r="AC1" s="186" t="s">
        <v>2</v>
      </c>
      <c r="AD1" s="186"/>
      <c r="AE1" s="186"/>
      <c r="AF1" s="186"/>
    </row>
    <row r="2" spans="1:32" ht="89.25" customHeight="1" x14ac:dyDescent="0.25">
      <c r="A2" s="32" t="s">
        <v>91</v>
      </c>
      <c r="B2" s="30" t="s">
        <v>180</v>
      </c>
      <c r="C2" s="32" t="s">
        <v>4</v>
      </c>
      <c r="F2" s="192" t="s">
        <v>92</v>
      </c>
      <c r="G2" s="194" t="s">
        <v>3</v>
      </c>
      <c r="H2" s="195"/>
      <c r="I2" s="196"/>
      <c r="J2" s="197" t="s">
        <v>127</v>
      </c>
      <c r="K2" s="198"/>
      <c r="L2" s="33"/>
      <c r="M2" s="199" t="s">
        <v>124</v>
      </c>
      <c r="N2" s="199" t="s">
        <v>3</v>
      </c>
      <c r="O2" s="199"/>
      <c r="P2" s="34" t="s">
        <v>4</v>
      </c>
      <c r="R2" s="32" t="s">
        <v>91</v>
      </c>
      <c r="S2" s="30" t="s">
        <v>181</v>
      </c>
      <c r="T2" s="30" t="s">
        <v>182</v>
      </c>
      <c r="U2" s="30" t="s">
        <v>7</v>
      </c>
      <c r="W2" s="32" t="s">
        <v>91</v>
      </c>
      <c r="X2" s="30" t="s">
        <v>183</v>
      </c>
      <c r="Y2" s="30" t="s">
        <v>184</v>
      </c>
      <c r="Z2" s="32" t="s">
        <v>110</v>
      </c>
      <c r="AA2" s="30" t="s">
        <v>185</v>
      </c>
      <c r="AC2" s="32" t="s">
        <v>91</v>
      </c>
      <c r="AD2" s="30" t="s">
        <v>186</v>
      </c>
      <c r="AE2" s="30" t="s">
        <v>187</v>
      </c>
      <c r="AF2" s="30" t="s">
        <v>116</v>
      </c>
    </row>
    <row r="3" spans="1:32" ht="30" customHeight="1" x14ac:dyDescent="0.25">
      <c r="A3" s="35">
        <v>2012</v>
      </c>
      <c r="B3" s="17">
        <v>6912</v>
      </c>
      <c r="C3" s="36"/>
      <c r="F3" s="193"/>
      <c r="G3" s="34" t="s">
        <v>115</v>
      </c>
      <c r="H3" s="34" t="s">
        <v>114</v>
      </c>
      <c r="I3" s="24" t="s">
        <v>188</v>
      </c>
      <c r="J3" s="34" t="s">
        <v>115</v>
      </c>
      <c r="K3" s="34" t="s">
        <v>114</v>
      </c>
      <c r="L3" s="33"/>
      <c r="M3" s="199"/>
      <c r="N3" s="34">
        <v>2001</v>
      </c>
      <c r="O3" s="34">
        <v>2011</v>
      </c>
      <c r="P3" s="34" t="s">
        <v>3</v>
      </c>
      <c r="R3" s="37">
        <v>2012</v>
      </c>
      <c r="S3" s="19">
        <v>841</v>
      </c>
      <c r="T3" s="19">
        <v>1554</v>
      </c>
      <c r="U3" s="38">
        <f t="shared" ref="U3" si="0">S3/T3</f>
        <v>0.54118404118404118</v>
      </c>
      <c r="W3" s="37">
        <v>2012</v>
      </c>
      <c r="X3" s="17">
        <v>496</v>
      </c>
      <c r="Y3" s="17">
        <v>244</v>
      </c>
      <c r="Z3" s="39">
        <f t="shared" ref="Z3" si="1">X3-Y3</f>
        <v>252</v>
      </c>
      <c r="AA3" s="40">
        <v>34.200000000000003</v>
      </c>
      <c r="AC3" s="37">
        <v>2012</v>
      </c>
      <c r="AD3" s="17">
        <v>77</v>
      </c>
      <c r="AE3" s="17">
        <v>68</v>
      </c>
      <c r="AF3" s="39">
        <f t="shared" ref="AF3" si="2">AD3-AE3</f>
        <v>9</v>
      </c>
    </row>
    <row r="4" spans="1:32" ht="15" customHeight="1" x14ac:dyDescent="0.25">
      <c r="A4" s="41">
        <v>2013</v>
      </c>
      <c r="B4" s="17">
        <v>7021</v>
      </c>
      <c r="C4" s="42">
        <f>(B4/B3)*100</f>
        <v>101.57696759259258</v>
      </c>
      <c r="F4" s="43" t="s">
        <v>189</v>
      </c>
      <c r="G4" s="17">
        <v>3913</v>
      </c>
      <c r="H4" s="17">
        <v>4091</v>
      </c>
      <c r="I4" s="44">
        <f t="shared" ref="I4" si="3">G4+H4</f>
        <v>8004</v>
      </c>
      <c r="J4" s="45">
        <f>G4/I4</f>
        <v>0.48888055972013994</v>
      </c>
      <c r="K4" s="45">
        <f>H4/I4</f>
        <v>0.51111944027986012</v>
      </c>
      <c r="L4" s="46"/>
      <c r="M4" s="47" t="s">
        <v>125</v>
      </c>
      <c r="N4" s="17">
        <v>78</v>
      </c>
      <c r="O4" s="17">
        <v>74</v>
      </c>
      <c r="P4" s="48">
        <f>O4-N4</f>
        <v>-4</v>
      </c>
      <c r="R4" s="37">
        <v>2013</v>
      </c>
      <c r="S4" s="19">
        <v>883</v>
      </c>
      <c r="T4" s="19">
        <v>1557</v>
      </c>
      <c r="U4" s="38">
        <f t="shared" ref="U4:U8" si="4">S4/T4</f>
        <v>0.56711624919717407</v>
      </c>
      <c r="W4" s="37">
        <v>2013</v>
      </c>
      <c r="X4" s="17">
        <v>346</v>
      </c>
      <c r="Y4" s="17">
        <v>268</v>
      </c>
      <c r="Z4" s="39">
        <f t="shared" ref="Z4:Z8" si="5">X4-Y4</f>
        <v>78</v>
      </c>
      <c r="AA4" s="40">
        <v>10.4</v>
      </c>
      <c r="AC4" s="37">
        <v>2013</v>
      </c>
      <c r="AD4" s="17">
        <v>77</v>
      </c>
      <c r="AE4" s="17">
        <v>48</v>
      </c>
      <c r="AF4" s="39">
        <f t="shared" ref="AF4:AF8" si="6">AD4-AE4</f>
        <v>29</v>
      </c>
    </row>
    <row r="5" spans="1:32" x14ac:dyDescent="0.25">
      <c r="A5" s="37">
        <v>2014</v>
      </c>
      <c r="B5" s="17">
        <v>7255</v>
      </c>
      <c r="C5" s="42">
        <f>(B5/B4)*100</f>
        <v>103.33285856715568</v>
      </c>
      <c r="F5" s="43" t="s">
        <v>190</v>
      </c>
      <c r="G5" s="49" t="s">
        <v>40</v>
      </c>
      <c r="H5" s="50" t="s">
        <v>40</v>
      </c>
      <c r="I5" s="16">
        <v>276</v>
      </c>
      <c r="J5" s="187"/>
      <c r="K5" s="188"/>
      <c r="L5" s="46"/>
      <c r="M5" s="51" t="s">
        <v>191</v>
      </c>
      <c r="N5" s="17">
        <v>97</v>
      </c>
      <c r="O5" s="17">
        <v>68</v>
      </c>
      <c r="P5" s="48">
        <f t="shared" ref="P5:P7" si="7">O5-N5</f>
        <v>-29</v>
      </c>
      <c r="R5" s="37">
        <v>2014</v>
      </c>
      <c r="S5" s="19">
        <v>941</v>
      </c>
      <c r="T5" s="19">
        <v>1656</v>
      </c>
      <c r="U5" s="38">
        <f t="shared" si="4"/>
        <v>0.56823671497584538</v>
      </c>
      <c r="W5" s="37">
        <v>2014</v>
      </c>
      <c r="X5" s="17">
        <v>363</v>
      </c>
      <c r="Y5" s="17">
        <v>222</v>
      </c>
      <c r="Z5" s="39">
        <f t="shared" si="5"/>
        <v>141</v>
      </c>
      <c r="AA5" s="40">
        <v>18.32</v>
      </c>
      <c r="AC5" s="37">
        <v>2014</v>
      </c>
      <c r="AD5" s="17">
        <v>92</v>
      </c>
      <c r="AE5" s="17">
        <v>44</v>
      </c>
      <c r="AF5" s="39">
        <f t="shared" si="6"/>
        <v>48</v>
      </c>
    </row>
    <row r="6" spans="1:32" x14ac:dyDescent="0.25">
      <c r="A6" s="41">
        <v>2015</v>
      </c>
      <c r="B6" s="17">
        <v>7469</v>
      </c>
      <c r="C6" s="42">
        <f t="shared" ref="C6:C8" si="8">(B6/B5)*100</f>
        <v>102.94968986905582</v>
      </c>
      <c r="F6" s="52" t="s">
        <v>192</v>
      </c>
      <c r="G6" s="17">
        <v>904</v>
      </c>
      <c r="H6" s="18">
        <v>845</v>
      </c>
      <c r="I6" s="44">
        <f>G6+H6</f>
        <v>1749</v>
      </c>
      <c r="J6" s="45">
        <f>G6/I4</f>
        <v>0.11294352823588207</v>
      </c>
      <c r="K6" s="45">
        <f>H6/I4</f>
        <v>0.10557221389305348</v>
      </c>
      <c r="L6" s="46"/>
      <c r="M6" s="51" t="s">
        <v>193</v>
      </c>
      <c r="N6" s="17">
        <v>76</v>
      </c>
      <c r="O6" s="17">
        <v>86</v>
      </c>
      <c r="P6" s="48">
        <f t="shared" si="7"/>
        <v>10</v>
      </c>
      <c r="R6" s="37">
        <v>2015</v>
      </c>
      <c r="S6" s="19">
        <v>993</v>
      </c>
      <c r="T6" s="19">
        <v>1718</v>
      </c>
      <c r="U6" s="38">
        <f t="shared" si="4"/>
        <v>0.57799767171129224</v>
      </c>
      <c r="W6" s="37">
        <v>2015</v>
      </c>
      <c r="X6" s="17">
        <v>389</v>
      </c>
      <c r="Y6" s="17">
        <v>233</v>
      </c>
      <c r="Z6" s="39">
        <f t="shared" si="5"/>
        <v>156</v>
      </c>
      <c r="AA6" s="40">
        <v>19.690000000000001</v>
      </c>
      <c r="AC6" s="37">
        <v>2015</v>
      </c>
      <c r="AD6" s="17">
        <v>77</v>
      </c>
      <c r="AE6" s="17">
        <v>36</v>
      </c>
      <c r="AF6" s="39">
        <f t="shared" si="6"/>
        <v>41</v>
      </c>
    </row>
    <row r="7" spans="1:32" x14ac:dyDescent="0.25">
      <c r="A7" s="37">
        <v>2016</v>
      </c>
      <c r="B7" s="17">
        <v>7636</v>
      </c>
      <c r="C7" s="42">
        <f t="shared" si="8"/>
        <v>102.23590842147543</v>
      </c>
      <c r="F7" s="52" t="s">
        <v>194</v>
      </c>
      <c r="G7" s="17">
        <v>128</v>
      </c>
      <c r="H7" s="18">
        <v>130</v>
      </c>
      <c r="I7" s="44">
        <f>G7+H7</f>
        <v>258</v>
      </c>
      <c r="J7" s="45">
        <f>G7/I4</f>
        <v>1.5992003998000999E-2</v>
      </c>
      <c r="K7" s="45">
        <f>H7/I4</f>
        <v>1.6241879060469765E-2</v>
      </c>
      <c r="L7" s="46"/>
      <c r="M7" s="53" t="s">
        <v>16</v>
      </c>
      <c r="N7" s="48">
        <f>SUM(N4:N6)</f>
        <v>251</v>
      </c>
      <c r="O7" s="48">
        <f>SUM(O4:O6)</f>
        <v>228</v>
      </c>
      <c r="P7" s="48">
        <f t="shared" si="7"/>
        <v>-23</v>
      </c>
      <c r="R7" s="37">
        <v>2016</v>
      </c>
      <c r="S7" s="19">
        <v>1025</v>
      </c>
      <c r="T7" s="19">
        <v>1749</v>
      </c>
      <c r="U7" s="38">
        <f t="shared" si="4"/>
        <v>0.58604917095483133</v>
      </c>
      <c r="W7" s="37">
        <v>2016</v>
      </c>
      <c r="X7" s="17">
        <v>395</v>
      </c>
      <c r="Y7" s="17">
        <v>270</v>
      </c>
      <c r="Z7" s="39">
        <f t="shared" si="5"/>
        <v>125</v>
      </c>
      <c r="AA7" s="40">
        <v>15.62</v>
      </c>
      <c r="AC7" s="37">
        <v>2016</v>
      </c>
      <c r="AD7" s="17">
        <v>64</v>
      </c>
      <c r="AE7" s="17">
        <v>54</v>
      </c>
      <c r="AF7" s="39">
        <f t="shared" si="6"/>
        <v>10</v>
      </c>
    </row>
    <row r="8" spans="1:32" x14ac:dyDescent="0.25">
      <c r="A8" s="41">
        <v>2017</v>
      </c>
      <c r="B8" s="17">
        <v>8086</v>
      </c>
      <c r="C8" s="42">
        <f t="shared" si="8"/>
        <v>105.89313776846517</v>
      </c>
      <c r="F8" s="54" t="s">
        <v>195</v>
      </c>
      <c r="G8" s="19">
        <v>2199</v>
      </c>
      <c r="H8" s="18">
        <v>2286</v>
      </c>
      <c r="I8" s="44">
        <f t="shared" ref="I8:I10" si="9">G8+H8</f>
        <v>4485</v>
      </c>
      <c r="J8" s="45">
        <f>G8/I4</f>
        <v>0.2747376311844078</v>
      </c>
      <c r="K8" s="45">
        <f>H8/I4</f>
        <v>0.2856071964017991</v>
      </c>
      <c r="L8" s="46"/>
      <c r="M8" s="21" t="s">
        <v>154</v>
      </c>
      <c r="N8" s="46"/>
      <c r="O8" s="46"/>
      <c r="P8" s="46"/>
      <c r="R8" s="37">
        <v>2017</v>
      </c>
      <c r="S8" s="17">
        <v>974</v>
      </c>
      <c r="T8" s="17">
        <v>1789</v>
      </c>
      <c r="U8" s="38">
        <f t="shared" si="4"/>
        <v>0.54443823365008381</v>
      </c>
      <c r="W8" s="37">
        <v>2017</v>
      </c>
      <c r="X8" s="17">
        <v>406</v>
      </c>
      <c r="Y8" s="17">
        <v>275</v>
      </c>
      <c r="Z8" s="39">
        <f t="shared" si="5"/>
        <v>131</v>
      </c>
      <c r="AA8" s="40">
        <v>16.38</v>
      </c>
      <c r="AC8" s="37">
        <v>2017</v>
      </c>
      <c r="AD8" s="157">
        <v>77</v>
      </c>
      <c r="AE8" s="17">
        <v>59</v>
      </c>
      <c r="AF8" s="39">
        <f t="shared" si="6"/>
        <v>18</v>
      </c>
    </row>
    <row r="9" spans="1:32" x14ac:dyDescent="0.25">
      <c r="A9" s="20" t="s">
        <v>153</v>
      </c>
      <c r="B9" s="55"/>
      <c r="F9" s="52" t="s">
        <v>196</v>
      </c>
      <c r="G9" s="17">
        <v>225</v>
      </c>
      <c r="H9" s="18">
        <v>262</v>
      </c>
      <c r="I9" s="44">
        <f t="shared" si="9"/>
        <v>487</v>
      </c>
      <c r="J9" s="45">
        <f>G9/I4</f>
        <v>2.8110944527736131E-2</v>
      </c>
      <c r="K9" s="45">
        <f>H9/I4</f>
        <v>3.2733633183408294E-2</v>
      </c>
      <c r="L9" s="46"/>
      <c r="M9" s="46"/>
      <c r="N9" s="46"/>
      <c r="O9" s="46"/>
      <c r="P9" s="46"/>
      <c r="R9" s="20" t="s">
        <v>153</v>
      </c>
      <c r="W9" s="20" t="s">
        <v>153</v>
      </c>
      <c r="AC9" s="20" t="s">
        <v>153</v>
      </c>
    </row>
    <row r="10" spans="1:32" x14ac:dyDescent="0.25">
      <c r="F10" s="52" t="s">
        <v>197</v>
      </c>
      <c r="G10" s="17">
        <v>457</v>
      </c>
      <c r="H10" s="18">
        <v>568</v>
      </c>
      <c r="I10" s="44">
        <f t="shared" si="9"/>
        <v>1025</v>
      </c>
      <c r="J10" s="45">
        <f>G10/I4</f>
        <v>5.7096451774112947E-2</v>
      </c>
      <c r="K10" s="45">
        <f>H10/I4</f>
        <v>7.096451774112944E-2</v>
      </c>
      <c r="L10" s="46"/>
      <c r="M10" s="46"/>
      <c r="N10" s="46"/>
      <c r="O10" s="46"/>
      <c r="P10" s="46"/>
    </row>
    <row r="11" spans="1:32" x14ac:dyDescent="0.25">
      <c r="F11" s="20" t="s">
        <v>153</v>
      </c>
      <c r="L11" s="46"/>
      <c r="M11" s="46"/>
      <c r="N11" s="46"/>
      <c r="O11" s="46"/>
      <c r="P11" s="46"/>
    </row>
    <row r="12" spans="1:32" x14ac:dyDescent="0.25">
      <c r="B12" s="57"/>
      <c r="C12" s="58"/>
      <c r="L12" s="46"/>
      <c r="M12" s="46"/>
      <c r="N12" s="46"/>
      <c r="O12" s="46"/>
      <c r="P12" s="46"/>
    </row>
    <row r="13" spans="1:32" x14ac:dyDescent="0.25">
      <c r="B13" s="57"/>
      <c r="C13" s="58"/>
    </row>
  </sheetData>
  <mergeCells count="12">
    <mergeCell ref="AC1:AF1"/>
    <mergeCell ref="J5:K5"/>
    <mergeCell ref="A1:C1"/>
    <mergeCell ref="R1:U1"/>
    <mergeCell ref="F2:F3"/>
    <mergeCell ref="G2:I2"/>
    <mergeCell ref="J2:K2"/>
    <mergeCell ref="F1:K1"/>
    <mergeCell ref="N2:O2"/>
    <mergeCell ref="M2:M3"/>
    <mergeCell ref="M1:P1"/>
    <mergeCell ref="W1:AA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4"/>
  <sheetViews>
    <sheetView zoomScaleNormal="100" workbookViewId="0">
      <selection activeCell="A2" sqref="A2:A4"/>
    </sheetView>
  </sheetViews>
  <sheetFormatPr defaultRowHeight="15" x14ac:dyDescent="0.25"/>
  <cols>
    <col min="1" max="1" width="9.42578125" style="20" customWidth="1"/>
    <col min="2" max="2" width="13.42578125" style="20" customWidth="1"/>
    <col min="3" max="3" width="11.140625" style="20" customWidth="1"/>
    <col min="4" max="4" width="11.42578125" style="20" customWidth="1"/>
    <col min="5" max="5" width="9.140625" style="20"/>
    <col min="6" max="6" width="7.7109375" style="20" customWidth="1"/>
    <col min="7" max="7" width="9.140625" style="20"/>
    <col min="8" max="8" width="8.28515625" style="20" customWidth="1"/>
    <col min="9" max="9" width="11.85546875" style="20" customWidth="1"/>
    <col min="10" max="10" width="11.5703125" style="20" customWidth="1"/>
    <col min="11" max="11" width="9.140625" style="20"/>
    <col min="12" max="12" width="29.85546875" style="20" customWidth="1"/>
    <col min="13" max="13" width="9.140625" style="56"/>
    <col min="14" max="14" width="11" style="20" customWidth="1"/>
    <col min="15" max="15" width="11.42578125" style="20" customWidth="1"/>
    <col min="16" max="16" width="11.140625" style="20" customWidth="1"/>
    <col min="17" max="17" width="10.7109375" style="20" customWidth="1"/>
    <col min="18" max="19" width="10.5703125" style="20" customWidth="1"/>
    <col min="20" max="21" width="9.140625" style="20"/>
    <col min="22" max="22" width="15.28515625" style="20" customWidth="1"/>
    <col min="23" max="23" width="10.7109375" style="20" customWidth="1"/>
    <col min="24" max="24" width="11.42578125" style="20" customWidth="1"/>
    <col min="25" max="25" width="10.5703125" style="20" customWidth="1"/>
    <col min="26" max="26" width="13.140625" style="20" customWidth="1"/>
    <col min="27" max="27" width="13.7109375" style="20" customWidth="1"/>
    <col min="28" max="28" width="9.140625" style="20" customWidth="1"/>
    <col min="29" max="29" width="10.28515625" style="20" customWidth="1"/>
    <col min="30" max="30" width="10.140625" style="20" customWidth="1"/>
    <col min="31" max="31" width="9.140625" style="20" customWidth="1"/>
    <col min="32" max="32" width="10" style="20" customWidth="1"/>
    <col min="33" max="33" width="9.140625" style="20"/>
    <col min="34" max="34" width="8.85546875" style="20" customWidth="1"/>
    <col min="35" max="35" width="9.140625" style="20"/>
    <col min="36" max="36" width="9" style="20" customWidth="1"/>
    <col min="37" max="37" width="9.140625" style="20"/>
    <col min="38" max="38" width="9.5703125" style="20" customWidth="1"/>
    <col min="39" max="39" width="0.42578125" style="20" customWidth="1"/>
    <col min="40" max="43" width="9.140625" style="20" hidden="1" customWidth="1"/>
    <col min="44" max="16384" width="9.140625" style="20"/>
  </cols>
  <sheetData>
    <row r="1" spans="1:43" ht="29.25" customHeight="1" x14ac:dyDescent="0.25">
      <c r="A1" s="186" t="s">
        <v>198</v>
      </c>
      <c r="B1" s="186"/>
      <c r="C1" s="186"/>
      <c r="D1" s="186"/>
      <c r="E1" s="186"/>
      <c r="F1" s="186"/>
      <c r="G1" s="186"/>
      <c r="H1" s="186"/>
      <c r="I1" s="186"/>
      <c r="J1" s="186"/>
      <c r="L1" s="191" t="s">
        <v>95</v>
      </c>
      <c r="M1" s="191"/>
      <c r="N1" s="191"/>
      <c r="O1" s="191"/>
      <c r="P1" s="191"/>
      <c r="Q1" s="191"/>
      <c r="R1" s="191"/>
      <c r="S1" s="59"/>
      <c r="U1" s="189" t="s">
        <v>151</v>
      </c>
      <c r="V1" s="189"/>
      <c r="W1" s="189"/>
      <c r="X1" s="189"/>
      <c r="Y1" s="189"/>
      <c r="Z1" s="189"/>
      <c r="AA1" s="189"/>
      <c r="AB1" s="56"/>
      <c r="AC1" s="205" t="s">
        <v>199</v>
      </c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</row>
    <row r="2" spans="1:43" ht="33" customHeight="1" x14ac:dyDescent="0.25">
      <c r="A2" s="207" t="s">
        <v>117</v>
      </c>
      <c r="B2" s="207" t="s">
        <v>93</v>
      </c>
      <c r="C2" s="207"/>
      <c r="D2" s="207"/>
      <c r="E2" s="207" t="s">
        <v>147</v>
      </c>
      <c r="F2" s="207"/>
      <c r="G2" s="207"/>
      <c r="H2" s="207"/>
      <c r="I2" s="207"/>
      <c r="J2" s="207"/>
      <c r="L2" s="201" t="s">
        <v>94</v>
      </c>
      <c r="M2" s="201" t="s">
        <v>118</v>
      </c>
      <c r="N2" s="32">
        <v>2012</v>
      </c>
      <c r="O2" s="32">
        <v>2013</v>
      </c>
      <c r="P2" s="32">
        <v>2014</v>
      </c>
      <c r="Q2" s="32">
        <v>2015</v>
      </c>
      <c r="R2" s="32">
        <v>2016</v>
      </c>
      <c r="S2" s="32">
        <v>2017</v>
      </c>
      <c r="U2" s="199" t="s">
        <v>117</v>
      </c>
      <c r="V2" s="208" t="s">
        <v>200</v>
      </c>
      <c r="W2" s="204" t="s">
        <v>164</v>
      </c>
      <c r="X2" s="204"/>
      <c r="Y2" s="204"/>
      <c r="Z2" s="204" t="s">
        <v>163</v>
      </c>
      <c r="AA2" s="204"/>
      <c r="AC2" s="199" t="s">
        <v>117</v>
      </c>
      <c r="AD2" s="199" t="s">
        <v>8</v>
      </c>
      <c r="AE2" s="199"/>
      <c r="AF2" s="199"/>
      <c r="AG2" s="199" t="s">
        <v>9</v>
      </c>
      <c r="AH2" s="199"/>
      <c r="AI2" s="199"/>
      <c r="AJ2" s="199"/>
      <c r="AK2" s="199"/>
      <c r="AL2" s="199"/>
    </row>
    <row r="3" spans="1:43" ht="43.5" customHeight="1" x14ac:dyDescent="0.25">
      <c r="A3" s="207"/>
      <c r="B3" s="30" t="s">
        <v>201</v>
      </c>
      <c r="C3" s="30" t="s">
        <v>202</v>
      </c>
      <c r="D3" s="32" t="s">
        <v>16</v>
      </c>
      <c r="E3" s="207" t="s">
        <v>203</v>
      </c>
      <c r="F3" s="207"/>
      <c r="G3" s="207" t="s">
        <v>204</v>
      </c>
      <c r="H3" s="207"/>
      <c r="I3" s="207" t="s">
        <v>16</v>
      </c>
      <c r="J3" s="207"/>
      <c r="L3" s="202"/>
      <c r="M3" s="202"/>
      <c r="N3" s="60">
        <f t="shared" ref="N3" si="0">N4+N6+N8+N10+N12+N14+N16+N18+N20+N22</f>
        <v>84</v>
      </c>
      <c r="O3" s="60">
        <f t="shared" ref="O3:S3" si="1">O4+O6+O8+O10+O12+O14+O16+O18+O20+O22</f>
        <v>69.25</v>
      </c>
      <c r="P3" s="60">
        <f t="shared" si="1"/>
        <v>57</v>
      </c>
      <c r="Q3" s="60">
        <f t="shared" si="1"/>
        <v>50.75</v>
      </c>
      <c r="R3" s="60">
        <f t="shared" si="1"/>
        <v>49</v>
      </c>
      <c r="S3" s="60">
        <f t="shared" si="1"/>
        <v>63</v>
      </c>
      <c r="U3" s="199"/>
      <c r="V3" s="209"/>
      <c r="W3" s="204"/>
      <c r="X3" s="204"/>
      <c r="Y3" s="204"/>
      <c r="Z3" s="204"/>
      <c r="AA3" s="204"/>
      <c r="AC3" s="199"/>
      <c r="AD3" s="34" t="s">
        <v>10</v>
      </c>
      <c r="AE3" s="34" t="s">
        <v>11</v>
      </c>
      <c r="AF3" s="34" t="s">
        <v>16</v>
      </c>
      <c r="AG3" s="199" t="s">
        <v>175</v>
      </c>
      <c r="AH3" s="199"/>
      <c r="AI3" s="199" t="s">
        <v>11</v>
      </c>
      <c r="AJ3" s="199"/>
      <c r="AK3" s="199" t="s">
        <v>16</v>
      </c>
      <c r="AL3" s="199"/>
    </row>
    <row r="4" spans="1:43" ht="21.75" customHeight="1" x14ac:dyDescent="0.25">
      <c r="A4" s="207"/>
      <c r="B4" s="32" t="s">
        <v>174</v>
      </c>
      <c r="C4" s="32" t="s">
        <v>3</v>
      </c>
      <c r="D4" s="32" t="s">
        <v>3</v>
      </c>
      <c r="E4" s="32" t="s">
        <v>3</v>
      </c>
      <c r="F4" s="32" t="s">
        <v>6</v>
      </c>
      <c r="G4" s="32" t="s">
        <v>3</v>
      </c>
      <c r="H4" s="32" t="s">
        <v>6</v>
      </c>
      <c r="I4" s="32" t="s">
        <v>3</v>
      </c>
      <c r="J4" s="32" t="s">
        <v>6</v>
      </c>
      <c r="L4" s="203" t="s">
        <v>205</v>
      </c>
      <c r="M4" s="41" t="s">
        <v>3</v>
      </c>
      <c r="N4" s="61">
        <v>2</v>
      </c>
      <c r="O4" s="61">
        <v>0.25</v>
      </c>
      <c r="P4" s="61">
        <v>0.5</v>
      </c>
      <c r="Q4" s="61">
        <v>0.25</v>
      </c>
      <c r="R4" s="61">
        <v>0.25</v>
      </c>
      <c r="S4" s="61">
        <v>1</v>
      </c>
      <c r="U4" s="199"/>
      <c r="V4" s="24" t="s">
        <v>6</v>
      </c>
      <c r="W4" s="34" t="s">
        <v>10</v>
      </c>
      <c r="X4" s="34" t="s">
        <v>11</v>
      </c>
      <c r="Y4" s="24" t="s">
        <v>16</v>
      </c>
      <c r="Z4" s="24" t="s">
        <v>115</v>
      </c>
      <c r="AA4" s="24" t="s">
        <v>114</v>
      </c>
      <c r="AC4" s="199"/>
      <c r="AD4" s="34" t="s">
        <v>3</v>
      </c>
      <c r="AE4" s="34" t="s">
        <v>3</v>
      </c>
      <c r="AF4" s="34" t="s">
        <v>3</v>
      </c>
      <c r="AG4" s="34" t="s">
        <v>3</v>
      </c>
      <c r="AH4" s="34" t="s">
        <v>6</v>
      </c>
      <c r="AI4" s="34" t="s">
        <v>3</v>
      </c>
      <c r="AJ4" s="34" t="s">
        <v>6</v>
      </c>
      <c r="AK4" s="34" t="s">
        <v>3</v>
      </c>
      <c r="AL4" s="34" t="s">
        <v>6</v>
      </c>
    </row>
    <row r="5" spans="1:43" x14ac:dyDescent="0.25">
      <c r="A5" s="37">
        <v>2012</v>
      </c>
      <c r="B5" s="61">
        <v>2432</v>
      </c>
      <c r="C5" s="61">
        <v>2538</v>
      </c>
      <c r="D5" s="39">
        <f t="shared" ref="D5" si="2">B5+C5</f>
        <v>4970</v>
      </c>
      <c r="E5" s="61">
        <v>42</v>
      </c>
      <c r="F5" s="62">
        <f t="shared" ref="F5" si="3">E5/B5</f>
        <v>1.7269736842105265E-2</v>
      </c>
      <c r="G5" s="61">
        <v>42</v>
      </c>
      <c r="H5" s="62">
        <f t="shared" ref="H5" si="4">G5/C5</f>
        <v>1.6548463356973995E-2</v>
      </c>
      <c r="I5" s="39">
        <f t="shared" ref="I5" si="5">E5+G5</f>
        <v>84</v>
      </c>
      <c r="J5" s="62">
        <f t="shared" ref="J5" si="6">I5/D5</f>
        <v>1.6901408450704224E-2</v>
      </c>
      <c r="L5" s="203"/>
      <c r="M5" s="41" t="s">
        <v>6</v>
      </c>
      <c r="N5" s="62">
        <f t="shared" ref="N5" si="7">N4/N$3</f>
        <v>2.3809523809523808E-2</v>
      </c>
      <c r="O5" s="62">
        <f t="shared" ref="O5:S5" si="8">O4/O$3</f>
        <v>3.6101083032490976E-3</v>
      </c>
      <c r="P5" s="62">
        <f t="shared" si="8"/>
        <v>8.771929824561403E-3</v>
      </c>
      <c r="Q5" s="62">
        <f t="shared" si="8"/>
        <v>4.9261083743842365E-3</v>
      </c>
      <c r="R5" s="62">
        <f t="shared" si="8"/>
        <v>5.1020408163265302E-3</v>
      </c>
      <c r="S5" s="62">
        <f t="shared" si="8"/>
        <v>1.5873015873015872E-2</v>
      </c>
      <c r="U5" s="52">
        <v>2012</v>
      </c>
      <c r="V5" s="63">
        <v>0.2024</v>
      </c>
      <c r="W5" s="154">
        <v>16</v>
      </c>
      <c r="X5" s="154">
        <v>11</v>
      </c>
      <c r="Y5" s="64">
        <f>SUM(W5:X5)</f>
        <v>27</v>
      </c>
      <c r="Z5" s="62">
        <f t="shared" ref="Z5:Z10" si="9">W5/Y5</f>
        <v>0.59259259259259256</v>
      </c>
      <c r="AA5" s="62">
        <f>X5/Y5</f>
        <v>0.40740740740740738</v>
      </c>
      <c r="AB5" s="65"/>
      <c r="AC5" s="52">
        <v>2012</v>
      </c>
      <c r="AD5" s="157">
        <v>521</v>
      </c>
      <c r="AE5" s="157">
        <v>484</v>
      </c>
      <c r="AF5" s="64">
        <f t="shared" ref="AF5" si="10">AD5+AE5</f>
        <v>1005</v>
      </c>
      <c r="AG5" s="17"/>
      <c r="AH5" s="66">
        <f t="shared" ref="AH5" si="11">AG5/AD5</f>
        <v>0</v>
      </c>
      <c r="AI5" s="17"/>
      <c r="AJ5" s="66">
        <f t="shared" ref="AJ5" si="12">AI5/AE5</f>
        <v>0</v>
      </c>
      <c r="AK5" s="64">
        <f t="shared" ref="AK5" si="13">AG5+AI5</f>
        <v>0</v>
      </c>
      <c r="AL5" s="66">
        <f t="shared" ref="AL5" si="14">AK5/AF5</f>
        <v>0</v>
      </c>
    </row>
    <row r="6" spans="1:43" x14ac:dyDescent="0.25">
      <c r="A6" s="37">
        <v>2013</v>
      </c>
      <c r="B6" s="61">
        <v>2452</v>
      </c>
      <c r="C6" s="61">
        <v>2569</v>
      </c>
      <c r="D6" s="39">
        <f t="shared" ref="D6:D10" si="15">B6+C6</f>
        <v>5021</v>
      </c>
      <c r="E6" s="61">
        <v>31.75</v>
      </c>
      <c r="F6" s="62">
        <f t="shared" ref="F6:F10" si="16">E6/B6</f>
        <v>1.2948613376835236E-2</v>
      </c>
      <c r="G6" s="61">
        <v>37.5</v>
      </c>
      <c r="H6" s="62">
        <f t="shared" ref="H6:H10" si="17">G6/C6</f>
        <v>1.4597119501751655E-2</v>
      </c>
      <c r="I6" s="39">
        <f t="shared" ref="I6:I10" si="18">E6+G6</f>
        <v>69.25</v>
      </c>
      <c r="J6" s="62">
        <f t="shared" ref="J6:J10" si="19">I6/D6</f>
        <v>1.3792073292172875E-2</v>
      </c>
      <c r="L6" s="200" t="s">
        <v>206</v>
      </c>
      <c r="M6" s="41" t="s">
        <v>3</v>
      </c>
      <c r="N6" s="61">
        <v>8.25</v>
      </c>
      <c r="O6" s="61">
        <v>6.5</v>
      </c>
      <c r="P6" s="61">
        <v>5.5</v>
      </c>
      <c r="Q6" s="61">
        <v>2.75</v>
      </c>
      <c r="R6" s="61">
        <v>3.5</v>
      </c>
      <c r="S6" s="61">
        <v>7</v>
      </c>
      <c r="U6" s="52">
        <v>2013</v>
      </c>
      <c r="V6" s="63">
        <v>0.12640000000000001</v>
      </c>
      <c r="W6" s="155">
        <v>7</v>
      </c>
      <c r="X6" s="155">
        <v>13</v>
      </c>
      <c r="Y6" s="64">
        <f t="shared" ref="Y6:Y9" si="20">SUM(W6:X6)</f>
        <v>20</v>
      </c>
      <c r="Z6" s="62">
        <f t="shared" si="9"/>
        <v>0.35</v>
      </c>
      <c r="AA6" s="62">
        <f t="shared" ref="AA6:AA10" si="21">X6/Y6</f>
        <v>0.65</v>
      </c>
      <c r="AC6" s="52">
        <v>2013</v>
      </c>
      <c r="AD6" s="157">
        <v>519</v>
      </c>
      <c r="AE6" s="157">
        <v>490</v>
      </c>
      <c r="AF6" s="64">
        <f t="shared" ref="AF6:AF10" si="22">AD6+AE6</f>
        <v>1009</v>
      </c>
      <c r="AG6" s="17"/>
      <c r="AH6" s="66">
        <f t="shared" ref="AH6:AH10" si="23">AG6/AD6</f>
        <v>0</v>
      </c>
      <c r="AI6" s="17"/>
      <c r="AJ6" s="66">
        <f t="shared" ref="AJ6:AJ10" si="24">AI6/AE6</f>
        <v>0</v>
      </c>
      <c r="AK6" s="64">
        <f t="shared" ref="AK6:AK10" si="25">AG6+AI6</f>
        <v>0</v>
      </c>
      <c r="AL6" s="66">
        <f t="shared" ref="AL6:AL10" si="26">AK6/AF6</f>
        <v>0</v>
      </c>
    </row>
    <row r="7" spans="1:43" x14ac:dyDescent="0.25">
      <c r="A7" s="37">
        <v>2014</v>
      </c>
      <c r="B7" s="61">
        <v>2495</v>
      </c>
      <c r="C7" s="61">
        <v>2606</v>
      </c>
      <c r="D7" s="39">
        <f t="shared" si="15"/>
        <v>5101</v>
      </c>
      <c r="E7" s="61">
        <v>22.75</v>
      </c>
      <c r="F7" s="62">
        <f t="shared" si="16"/>
        <v>9.1182364729458926E-3</v>
      </c>
      <c r="G7" s="61">
        <v>34.25</v>
      </c>
      <c r="H7" s="62">
        <f t="shared" si="17"/>
        <v>1.3142747505755947E-2</v>
      </c>
      <c r="I7" s="39">
        <f t="shared" si="18"/>
        <v>57</v>
      </c>
      <c r="J7" s="62">
        <f t="shared" si="19"/>
        <v>1.1174279553028818E-2</v>
      </c>
      <c r="L7" s="200"/>
      <c r="M7" s="41" t="s">
        <v>6</v>
      </c>
      <c r="N7" s="62">
        <f t="shared" ref="N7" si="27">N6/N$3</f>
        <v>9.8214285714285712E-2</v>
      </c>
      <c r="O7" s="62">
        <f t="shared" ref="O7:S7" si="28">O6/O$3</f>
        <v>9.3862815884476536E-2</v>
      </c>
      <c r="P7" s="62">
        <f t="shared" si="28"/>
        <v>9.6491228070175433E-2</v>
      </c>
      <c r="Q7" s="62">
        <f t="shared" si="28"/>
        <v>5.4187192118226604E-2</v>
      </c>
      <c r="R7" s="62">
        <f t="shared" si="28"/>
        <v>7.1428571428571425E-2</v>
      </c>
      <c r="S7" s="62">
        <f t="shared" si="28"/>
        <v>0.1111111111111111</v>
      </c>
      <c r="U7" s="52">
        <v>2014</v>
      </c>
      <c r="V7" s="63">
        <v>0.125</v>
      </c>
      <c r="W7" s="154">
        <v>8</v>
      </c>
      <c r="X7" s="154">
        <v>12</v>
      </c>
      <c r="Y7" s="64">
        <f t="shared" si="20"/>
        <v>20</v>
      </c>
      <c r="Z7" s="62">
        <f t="shared" si="9"/>
        <v>0.4</v>
      </c>
      <c r="AA7" s="62">
        <f t="shared" si="21"/>
        <v>0.6</v>
      </c>
      <c r="AC7" s="52">
        <v>2014</v>
      </c>
      <c r="AD7" s="157">
        <v>520</v>
      </c>
      <c r="AE7" s="157">
        <v>494</v>
      </c>
      <c r="AF7" s="64">
        <f t="shared" si="22"/>
        <v>1014</v>
      </c>
      <c r="AG7" s="17"/>
      <c r="AH7" s="66">
        <f t="shared" si="23"/>
        <v>0</v>
      </c>
      <c r="AI7" s="17"/>
      <c r="AJ7" s="66">
        <f t="shared" si="24"/>
        <v>0</v>
      </c>
      <c r="AK7" s="64">
        <f t="shared" si="25"/>
        <v>0</v>
      </c>
      <c r="AL7" s="66">
        <f t="shared" si="26"/>
        <v>0</v>
      </c>
    </row>
    <row r="8" spans="1:43" x14ac:dyDescent="0.25">
      <c r="A8" s="37">
        <v>2015</v>
      </c>
      <c r="B8" s="61">
        <v>2545</v>
      </c>
      <c r="C8" s="61">
        <v>2666</v>
      </c>
      <c r="D8" s="39">
        <f t="shared" si="15"/>
        <v>5211</v>
      </c>
      <c r="E8" s="61">
        <v>20</v>
      </c>
      <c r="F8" s="62">
        <f t="shared" si="16"/>
        <v>7.8585461689587421E-3</v>
      </c>
      <c r="G8" s="61">
        <v>30.75</v>
      </c>
      <c r="H8" s="62">
        <f t="shared" si="17"/>
        <v>1.1534133533383346E-2</v>
      </c>
      <c r="I8" s="39">
        <f t="shared" si="18"/>
        <v>50.75</v>
      </c>
      <c r="J8" s="62">
        <f t="shared" si="19"/>
        <v>9.7390136250239869E-3</v>
      </c>
      <c r="L8" s="200" t="s">
        <v>207</v>
      </c>
      <c r="M8" s="41" t="s">
        <v>3</v>
      </c>
      <c r="N8" s="61">
        <v>9.5</v>
      </c>
      <c r="O8" s="61">
        <v>6.25</v>
      </c>
      <c r="P8" s="61">
        <v>6.5</v>
      </c>
      <c r="Q8" s="61">
        <v>3.25</v>
      </c>
      <c r="R8" s="61">
        <v>3.5</v>
      </c>
      <c r="S8" s="61">
        <v>3</v>
      </c>
      <c r="U8" s="52">
        <v>2015</v>
      </c>
      <c r="V8" s="63">
        <v>0.19209999999999999</v>
      </c>
      <c r="W8" s="154">
        <v>11</v>
      </c>
      <c r="X8" s="154">
        <v>18</v>
      </c>
      <c r="Y8" s="64">
        <f t="shared" si="20"/>
        <v>29</v>
      </c>
      <c r="Z8" s="62">
        <f t="shared" si="9"/>
        <v>0.37931034482758619</v>
      </c>
      <c r="AA8" s="62">
        <f t="shared" si="21"/>
        <v>0.62068965517241381</v>
      </c>
      <c r="AC8" s="52">
        <v>2015</v>
      </c>
      <c r="AD8" s="157">
        <v>518</v>
      </c>
      <c r="AE8" s="157">
        <v>496</v>
      </c>
      <c r="AF8" s="64">
        <f t="shared" si="22"/>
        <v>1014</v>
      </c>
      <c r="AG8" s="17"/>
      <c r="AH8" s="66">
        <f t="shared" si="23"/>
        <v>0</v>
      </c>
      <c r="AI8" s="17"/>
      <c r="AJ8" s="66">
        <f t="shared" si="24"/>
        <v>0</v>
      </c>
      <c r="AK8" s="64">
        <f t="shared" si="25"/>
        <v>0</v>
      </c>
      <c r="AL8" s="66">
        <f t="shared" si="26"/>
        <v>0</v>
      </c>
    </row>
    <row r="9" spans="1:43" x14ac:dyDescent="0.25">
      <c r="A9" s="37">
        <v>2016</v>
      </c>
      <c r="B9" s="61">
        <v>2552</v>
      </c>
      <c r="C9" s="61">
        <v>2678</v>
      </c>
      <c r="D9" s="39">
        <f t="shared" si="15"/>
        <v>5230</v>
      </c>
      <c r="E9" s="61">
        <v>20.75</v>
      </c>
      <c r="F9" s="62">
        <f t="shared" si="16"/>
        <v>8.1308777429467093E-3</v>
      </c>
      <c r="G9" s="61">
        <v>28.25</v>
      </c>
      <c r="H9" s="62">
        <f t="shared" si="17"/>
        <v>1.0548917102315161E-2</v>
      </c>
      <c r="I9" s="39">
        <f t="shared" si="18"/>
        <v>49</v>
      </c>
      <c r="J9" s="62">
        <f t="shared" si="19"/>
        <v>9.3690248565965577E-3</v>
      </c>
      <c r="L9" s="200"/>
      <c r="M9" s="41" t="s">
        <v>6</v>
      </c>
      <c r="N9" s="62">
        <f t="shared" ref="N9" si="29">N8/N$3</f>
        <v>0.1130952380952381</v>
      </c>
      <c r="O9" s="62">
        <f t="shared" ref="O9:S9" si="30">O8/O$3</f>
        <v>9.0252707581227443E-2</v>
      </c>
      <c r="P9" s="62">
        <f t="shared" si="30"/>
        <v>0.11403508771929824</v>
      </c>
      <c r="Q9" s="62">
        <f t="shared" si="30"/>
        <v>6.4039408866995079E-2</v>
      </c>
      <c r="R9" s="62">
        <f t="shared" si="30"/>
        <v>7.1428571428571425E-2</v>
      </c>
      <c r="S9" s="62">
        <f t="shared" si="30"/>
        <v>4.7619047619047616E-2</v>
      </c>
      <c r="U9" s="52">
        <v>2016</v>
      </c>
      <c r="V9" s="63">
        <v>0.32569999999999999</v>
      </c>
      <c r="W9" s="154">
        <v>11</v>
      </c>
      <c r="X9" s="154">
        <v>13</v>
      </c>
      <c r="Y9" s="64">
        <f t="shared" si="20"/>
        <v>24</v>
      </c>
      <c r="Z9" s="62">
        <f t="shared" si="9"/>
        <v>0.45833333333333331</v>
      </c>
      <c r="AA9" s="62">
        <f t="shared" si="21"/>
        <v>0.54166666666666663</v>
      </c>
      <c r="AC9" s="52">
        <v>2016</v>
      </c>
      <c r="AD9" s="157">
        <v>482</v>
      </c>
      <c r="AE9" s="157">
        <v>481</v>
      </c>
      <c r="AF9" s="64">
        <f t="shared" si="22"/>
        <v>963</v>
      </c>
      <c r="AG9" s="17"/>
      <c r="AH9" s="66">
        <f t="shared" si="23"/>
        <v>0</v>
      </c>
      <c r="AI9" s="17"/>
      <c r="AJ9" s="66">
        <f t="shared" si="24"/>
        <v>0</v>
      </c>
      <c r="AK9" s="64">
        <f t="shared" si="25"/>
        <v>0</v>
      </c>
      <c r="AL9" s="66">
        <f t="shared" si="26"/>
        <v>0</v>
      </c>
    </row>
    <row r="10" spans="1:43" x14ac:dyDescent="0.25">
      <c r="A10" s="37">
        <v>2017</v>
      </c>
      <c r="B10" s="17">
        <v>2603</v>
      </c>
      <c r="C10" s="17">
        <v>2720</v>
      </c>
      <c r="D10" s="39">
        <f t="shared" si="15"/>
        <v>5323</v>
      </c>
      <c r="E10" s="61">
        <v>22</v>
      </c>
      <c r="F10" s="62">
        <f t="shared" si="16"/>
        <v>8.451786400307337E-3</v>
      </c>
      <c r="G10" s="61">
        <v>41</v>
      </c>
      <c r="H10" s="62">
        <f t="shared" si="17"/>
        <v>1.5073529411764706E-2</v>
      </c>
      <c r="I10" s="39">
        <f t="shared" si="18"/>
        <v>63</v>
      </c>
      <c r="J10" s="62">
        <f t="shared" si="19"/>
        <v>1.1835431147848957E-2</v>
      </c>
      <c r="L10" s="200" t="s">
        <v>208</v>
      </c>
      <c r="M10" s="41" t="s">
        <v>3</v>
      </c>
      <c r="N10" s="61">
        <v>8.75</v>
      </c>
      <c r="O10" s="61">
        <v>5.5</v>
      </c>
      <c r="P10" s="61">
        <v>4.75</v>
      </c>
      <c r="Q10" s="61">
        <v>2</v>
      </c>
      <c r="R10" s="61">
        <v>2.75</v>
      </c>
      <c r="S10" s="61">
        <v>3</v>
      </c>
      <c r="U10" s="52">
        <v>2017</v>
      </c>
      <c r="V10" s="63"/>
      <c r="W10" s="17">
        <v>7</v>
      </c>
      <c r="X10" s="17">
        <v>10</v>
      </c>
      <c r="Y10" s="64">
        <v>17</v>
      </c>
      <c r="Z10" s="62">
        <f t="shared" si="9"/>
        <v>0.41176470588235292</v>
      </c>
      <c r="AA10" s="62">
        <f t="shared" si="21"/>
        <v>0.58823529411764708</v>
      </c>
      <c r="AC10" s="52">
        <v>2017</v>
      </c>
      <c r="AD10" s="156">
        <v>477</v>
      </c>
      <c r="AE10" s="156">
        <v>474</v>
      </c>
      <c r="AF10" s="64">
        <f t="shared" si="22"/>
        <v>951</v>
      </c>
      <c r="AG10" s="17"/>
      <c r="AH10" s="66">
        <f t="shared" si="23"/>
        <v>0</v>
      </c>
      <c r="AI10" s="17"/>
      <c r="AJ10" s="66">
        <f t="shared" si="24"/>
        <v>0</v>
      </c>
      <c r="AK10" s="64">
        <f t="shared" si="25"/>
        <v>0</v>
      </c>
      <c r="AL10" s="66">
        <f t="shared" si="26"/>
        <v>0</v>
      </c>
    </row>
    <row r="11" spans="1:43" x14ac:dyDescent="0.25">
      <c r="A11" s="20" t="s">
        <v>12</v>
      </c>
      <c r="L11" s="200"/>
      <c r="M11" s="41" t="s">
        <v>6</v>
      </c>
      <c r="N11" s="62">
        <f t="shared" ref="N11" si="31">N10/N$3</f>
        <v>0.10416666666666667</v>
      </c>
      <c r="O11" s="62">
        <f t="shared" ref="O11:S11" si="32">O10/O$3</f>
        <v>7.9422382671480149E-2</v>
      </c>
      <c r="P11" s="62">
        <f t="shared" si="32"/>
        <v>8.3333333333333329E-2</v>
      </c>
      <c r="Q11" s="62">
        <f t="shared" si="32"/>
        <v>3.9408866995073892E-2</v>
      </c>
      <c r="R11" s="62">
        <f t="shared" si="32"/>
        <v>5.6122448979591837E-2</v>
      </c>
      <c r="S11" s="62">
        <f t="shared" si="32"/>
        <v>4.7619047619047616E-2</v>
      </c>
      <c r="U11" s="20" t="s">
        <v>12</v>
      </c>
      <c r="AC11" s="20" t="s">
        <v>12</v>
      </c>
    </row>
    <row r="12" spans="1:43" x14ac:dyDescent="0.25">
      <c r="L12" s="200" t="s">
        <v>209</v>
      </c>
      <c r="M12" s="41" t="s">
        <v>3</v>
      </c>
      <c r="N12" s="61">
        <v>9.75</v>
      </c>
      <c r="O12" s="61">
        <v>7.75</v>
      </c>
      <c r="P12" s="61">
        <v>6.5</v>
      </c>
      <c r="Q12" s="61">
        <v>5.5</v>
      </c>
      <c r="R12" s="61">
        <v>4</v>
      </c>
      <c r="S12" s="61">
        <v>7</v>
      </c>
    </row>
    <row r="13" spans="1:43" x14ac:dyDescent="0.25">
      <c r="L13" s="200"/>
      <c r="M13" s="41" t="s">
        <v>6</v>
      </c>
      <c r="N13" s="62">
        <f t="shared" ref="N13" si="33">N12/N$3</f>
        <v>0.11607142857142858</v>
      </c>
      <c r="O13" s="62">
        <f t="shared" ref="O13:S13" si="34">O12/O$3</f>
        <v>0.11191335740072202</v>
      </c>
      <c r="P13" s="62">
        <f t="shared" si="34"/>
        <v>0.11403508771929824</v>
      </c>
      <c r="Q13" s="62">
        <f t="shared" si="34"/>
        <v>0.10837438423645321</v>
      </c>
      <c r="R13" s="62">
        <f t="shared" si="34"/>
        <v>8.1632653061224483E-2</v>
      </c>
      <c r="S13" s="62">
        <f t="shared" si="34"/>
        <v>0.1111111111111111</v>
      </c>
    </row>
    <row r="14" spans="1:43" x14ac:dyDescent="0.25">
      <c r="L14" s="200" t="s">
        <v>210</v>
      </c>
      <c r="M14" s="41" t="s">
        <v>3</v>
      </c>
      <c r="N14" s="61">
        <v>11.25</v>
      </c>
      <c r="O14" s="61">
        <v>11</v>
      </c>
      <c r="P14" s="61">
        <v>7</v>
      </c>
      <c r="Q14" s="61">
        <v>7.5</v>
      </c>
      <c r="R14" s="61">
        <v>8</v>
      </c>
      <c r="S14" s="61">
        <v>14</v>
      </c>
    </row>
    <row r="15" spans="1:43" x14ac:dyDescent="0.25">
      <c r="L15" s="200"/>
      <c r="M15" s="41" t="s">
        <v>6</v>
      </c>
      <c r="N15" s="62">
        <f t="shared" ref="N15" si="35">N14/N$3</f>
        <v>0.13392857142857142</v>
      </c>
      <c r="O15" s="62">
        <f t="shared" ref="O15:S15" si="36">O14/O$3</f>
        <v>0.1588447653429603</v>
      </c>
      <c r="P15" s="62">
        <f t="shared" si="36"/>
        <v>0.12280701754385964</v>
      </c>
      <c r="Q15" s="62">
        <f t="shared" si="36"/>
        <v>0.14778325123152711</v>
      </c>
      <c r="R15" s="62">
        <f t="shared" si="36"/>
        <v>0.16326530612244897</v>
      </c>
      <c r="S15" s="62">
        <f t="shared" si="36"/>
        <v>0.22222222222222221</v>
      </c>
    </row>
    <row r="16" spans="1:43" x14ac:dyDescent="0.25">
      <c r="L16" s="200" t="s">
        <v>211</v>
      </c>
      <c r="M16" s="41" t="s">
        <v>3</v>
      </c>
      <c r="N16" s="61">
        <v>11.25</v>
      </c>
      <c r="O16" s="61">
        <v>8.5</v>
      </c>
      <c r="P16" s="61">
        <v>4.25</v>
      </c>
      <c r="Q16" s="61">
        <v>3.5</v>
      </c>
      <c r="R16" s="61">
        <v>6.75</v>
      </c>
      <c r="S16" s="61">
        <v>6</v>
      </c>
      <c r="T16" s="67"/>
    </row>
    <row r="17" spans="12:19" x14ac:dyDescent="0.25">
      <c r="L17" s="200"/>
      <c r="M17" s="41" t="s">
        <v>6</v>
      </c>
      <c r="N17" s="62">
        <f t="shared" ref="N17" si="37">N16/N$3</f>
        <v>0.13392857142857142</v>
      </c>
      <c r="O17" s="62">
        <f t="shared" ref="O17:S17" si="38">O16/O$3</f>
        <v>0.12274368231046931</v>
      </c>
      <c r="P17" s="62">
        <f t="shared" si="38"/>
        <v>7.4561403508771926E-2</v>
      </c>
      <c r="Q17" s="62">
        <f t="shared" si="38"/>
        <v>6.8965517241379309E-2</v>
      </c>
      <c r="R17" s="62">
        <f t="shared" si="38"/>
        <v>0.13775510204081631</v>
      </c>
      <c r="S17" s="62">
        <f t="shared" si="38"/>
        <v>9.5238095238095233E-2</v>
      </c>
    </row>
    <row r="18" spans="12:19" x14ac:dyDescent="0.25">
      <c r="L18" s="200" t="s">
        <v>212</v>
      </c>
      <c r="M18" s="41" t="s">
        <v>3</v>
      </c>
      <c r="N18" s="61">
        <v>10.75</v>
      </c>
      <c r="O18" s="61">
        <v>10.5</v>
      </c>
      <c r="P18" s="61">
        <v>6</v>
      </c>
      <c r="Q18" s="61">
        <v>5.75</v>
      </c>
      <c r="R18" s="61">
        <v>3</v>
      </c>
      <c r="S18" s="61">
        <v>2</v>
      </c>
    </row>
    <row r="19" spans="12:19" x14ac:dyDescent="0.25">
      <c r="L19" s="200"/>
      <c r="M19" s="41" t="s">
        <v>6</v>
      </c>
      <c r="N19" s="62">
        <f t="shared" ref="N19" si="39">N18/N$3</f>
        <v>0.12797619047619047</v>
      </c>
      <c r="O19" s="62">
        <f t="shared" ref="O19:S19" si="40">O18/O$3</f>
        <v>0.15162454873646208</v>
      </c>
      <c r="P19" s="62">
        <f t="shared" si="40"/>
        <v>0.10526315789473684</v>
      </c>
      <c r="Q19" s="62">
        <f t="shared" si="40"/>
        <v>0.11330049261083744</v>
      </c>
      <c r="R19" s="62">
        <f t="shared" si="40"/>
        <v>6.1224489795918366E-2</v>
      </c>
      <c r="S19" s="62">
        <f t="shared" si="40"/>
        <v>3.1746031746031744E-2</v>
      </c>
    </row>
    <row r="20" spans="12:19" x14ac:dyDescent="0.25">
      <c r="L20" s="200" t="s">
        <v>213</v>
      </c>
      <c r="M20" s="41" t="s">
        <v>3</v>
      </c>
      <c r="N20" s="61">
        <v>10.75</v>
      </c>
      <c r="O20" s="61">
        <v>10.5</v>
      </c>
      <c r="P20" s="61">
        <v>9.25</v>
      </c>
      <c r="Q20" s="61">
        <v>7.75</v>
      </c>
      <c r="R20" s="61">
        <v>7.25</v>
      </c>
      <c r="S20" s="61">
        <v>8</v>
      </c>
    </row>
    <row r="21" spans="12:19" x14ac:dyDescent="0.25">
      <c r="L21" s="200"/>
      <c r="M21" s="41" t="s">
        <v>6</v>
      </c>
      <c r="N21" s="62">
        <f t="shared" ref="N21" si="41">N20/N$3</f>
        <v>0.12797619047619047</v>
      </c>
      <c r="O21" s="62">
        <f t="shared" ref="O21:S21" si="42">O20/O$3</f>
        <v>0.15162454873646208</v>
      </c>
      <c r="P21" s="62">
        <f t="shared" si="42"/>
        <v>0.16228070175438597</v>
      </c>
      <c r="Q21" s="62">
        <f t="shared" si="42"/>
        <v>0.15270935960591134</v>
      </c>
      <c r="R21" s="62">
        <f t="shared" si="42"/>
        <v>0.14795918367346939</v>
      </c>
      <c r="S21" s="62">
        <f t="shared" si="42"/>
        <v>0.12698412698412698</v>
      </c>
    </row>
    <row r="22" spans="12:19" x14ac:dyDescent="0.25">
      <c r="L22" s="200" t="s">
        <v>214</v>
      </c>
      <c r="M22" s="41" t="s">
        <v>3</v>
      </c>
      <c r="N22" s="61">
        <v>1.75</v>
      </c>
      <c r="O22" s="61">
        <v>2.5</v>
      </c>
      <c r="P22" s="61">
        <v>6.75</v>
      </c>
      <c r="Q22" s="61">
        <v>12.5</v>
      </c>
      <c r="R22" s="61">
        <v>10</v>
      </c>
      <c r="S22" s="61">
        <v>12</v>
      </c>
    </row>
    <row r="23" spans="12:19" x14ac:dyDescent="0.25">
      <c r="L23" s="200"/>
      <c r="M23" s="41" t="s">
        <v>6</v>
      </c>
      <c r="N23" s="62">
        <f t="shared" ref="N23" si="43">N22/N$3</f>
        <v>2.0833333333333332E-2</v>
      </c>
      <c r="O23" s="62">
        <f t="shared" ref="O23:S23" si="44">O22/O$3</f>
        <v>3.6101083032490974E-2</v>
      </c>
      <c r="P23" s="62">
        <f t="shared" si="44"/>
        <v>0.11842105263157894</v>
      </c>
      <c r="Q23" s="62">
        <f t="shared" si="44"/>
        <v>0.24630541871921183</v>
      </c>
      <c r="R23" s="62">
        <f t="shared" si="44"/>
        <v>0.20408163265306123</v>
      </c>
      <c r="S23" s="62">
        <f t="shared" si="44"/>
        <v>0.19047619047619047</v>
      </c>
    </row>
    <row r="24" spans="12:19" x14ac:dyDescent="0.25">
      <c r="L24" s="20" t="s">
        <v>12</v>
      </c>
    </row>
  </sheetData>
  <mergeCells count="32">
    <mergeCell ref="U1:AA1"/>
    <mergeCell ref="L20:L21"/>
    <mergeCell ref="L22:L23"/>
    <mergeCell ref="A1:J1"/>
    <mergeCell ref="AC1:AQ1"/>
    <mergeCell ref="L1:R1"/>
    <mergeCell ref="A2:A4"/>
    <mergeCell ref="B2:D2"/>
    <mergeCell ref="E2:J2"/>
    <mergeCell ref="U2:U4"/>
    <mergeCell ref="E3:F3"/>
    <mergeCell ref="G3:H3"/>
    <mergeCell ref="I3:J3"/>
    <mergeCell ref="M2:M3"/>
    <mergeCell ref="V2:V3"/>
    <mergeCell ref="AK3:AL3"/>
    <mergeCell ref="AI3:AJ3"/>
    <mergeCell ref="L12:L13"/>
    <mergeCell ref="L14:L15"/>
    <mergeCell ref="L18:L19"/>
    <mergeCell ref="L16:L17"/>
    <mergeCell ref="L2:L3"/>
    <mergeCell ref="L4:L5"/>
    <mergeCell ref="L6:L7"/>
    <mergeCell ref="L8:L9"/>
    <mergeCell ref="L10:L11"/>
    <mergeCell ref="W2:Y3"/>
    <mergeCell ref="AC2:AC4"/>
    <mergeCell ref="Z2:AA3"/>
    <mergeCell ref="AD2:AF2"/>
    <mergeCell ref="AG2:AL2"/>
    <mergeCell ref="AG3:AH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"/>
  <sheetViews>
    <sheetView zoomScaleNormal="100" workbookViewId="0">
      <selection activeCell="A2" sqref="A2:A3"/>
    </sheetView>
  </sheetViews>
  <sheetFormatPr defaultRowHeight="15" x14ac:dyDescent="0.25"/>
  <cols>
    <col min="1" max="1" width="9.28515625" style="20" bestFit="1" customWidth="1"/>
    <col min="2" max="4" width="16" style="20" customWidth="1"/>
    <col min="5" max="5" width="17.140625" style="20" customWidth="1"/>
    <col min="6" max="6" width="9.140625" style="20"/>
    <col min="7" max="7" width="9.28515625" style="20" bestFit="1" customWidth="1"/>
    <col min="8" max="8" width="15" style="20" customWidth="1"/>
    <col min="9" max="9" width="9.140625" style="20"/>
    <col min="10" max="10" width="13.42578125" style="20" customWidth="1"/>
    <col min="11" max="11" width="9.140625" style="20"/>
    <col min="12" max="12" width="11.85546875" style="20" customWidth="1"/>
    <col min="13" max="13" width="9.140625" style="20"/>
    <col min="14" max="14" width="20" style="20" customWidth="1"/>
    <col min="15" max="15" width="9.140625" style="20"/>
    <col min="16" max="16" width="9.28515625" style="20" bestFit="1" customWidth="1"/>
    <col min="17" max="17" width="29.7109375" style="20" customWidth="1"/>
    <col min="18" max="18" width="9.140625" style="20"/>
    <col min="19" max="19" width="22.42578125" style="20" customWidth="1"/>
    <col min="20" max="20" width="9.140625" style="20"/>
    <col min="21" max="21" width="9.28515625" style="20" bestFit="1" customWidth="1"/>
    <col min="22" max="22" width="27.85546875" style="20" customWidth="1"/>
    <col min="23" max="23" width="9.140625" style="20"/>
    <col min="24" max="24" width="13.28515625" style="20" bestFit="1" customWidth="1"/>
    <col min="25" max="25" width="9.140625" style="20"/>
    <col min="26" max="26" width="13.28515625" style="20" bestFit="1" customWidth="1"/>
    <col min="27" max="27" width="9.140625" style="20"/>
    <col min="28" max="28" width="13.28515625" style="20" bestFit="1" customWidth="1"/>
    <col min="29" max="29" width="17.42578125" style="20" customWidth="1"/>
    <col min="30" max="16384" width="9.140625" style="20"/>
  </cols>
  <sheetData>
    <row r="1" spans="1:29" ht="40.5" customHeight="1" x14ac:dyDescent="0.25">
      <c r="A1" s="205" t="s">
        <v>13</v>
      </c>
      <c r="B1" s="205"/>
      <c r="C1" s="205"/>
      <c r="D1" s="205"/>
      <c r="E1" s="205"/>
      <c r="G1" s="214" t="s">
        <v>148</v>
      </c>
      <c r="H1" s="214"/>
      <c r="I1" s="214"/>
      <c r="J1" s="214"/>
      <c r="K1" s="214"/>
      <c r="L1" s="214"/>
      <c r="M1" s="214"/>
      <c r="N1" s="214"/>
      <c r="P1" s="215" t="s">
        <v>14</v>
      </c>
      <c r="Q1" s="215"/>
      <c r="R1" s="215"/>
      <c r="S1" s="215"/>
      <c r="U1" s="213" t="s">
        <v>15</v>
      </c>
      <c r="V1" s="213"/>
      <c r="W1" s="213"/>
      <c r="X1" s="213"/>
      <c r="Y1" s="213"/>
      <c r="Z1" s="213"/>
      <c r="AA1" s="213"/>
      <c r="AB1" s="213"/>
      <c r="AC1" s="213"/>
    </row>
    <row r="2" spans="1:29" ht="65.25" customHeight="1" x14ac:dyDescent="0.25">
      <c r="A2" s="199" t="s">
        <v>117</v>
      </c>
      <c r="B2" s="197" t="s">
        <v>120</v>
      </c>
      <c r="C2" s="198"/>
      <c r="D2" s="197" t="s">
        <v>119</v>
      </c>
      <c r="E2" s="198"/>
      <c r="G2" s="207" t="s">
        <v>91</v>
      </c>
      <c r="H2" s="210" t="s">
        <v>150</v>
      </c>
      <c r="I2" s="210" t="s">
        <v>149</v>
      </c>
      <c r="J2" s="210"/>
      <c r="K2" s="210"/>
      <c r="L2" s="210"/>
      <c r="M2" s="210"/>
      <c r="N2" s="210"/>
      <c r="P2" s="207" t="s">
        <v>121</v>
      </c>
      <c r="Q2" s="30" t="s">
        <v>215</v>
      </c>
      <c r="R2" s="210" t="s">
        <v>216</v>
      </c>
      <c r="S2" s="210"/>
      <c r="U2" s="211" t="s">
        <v>121</v>
      </c>
      <c r="V2" s="30" t="s">
        <v>111</v>
      </c>
      <c r="W2" s="210" t="s">
        <v>145</v>
      </c>
      <c r="X2" s="210"/>
      <c r="Y2" s="210" t="s">
        <v>128</v>
      </c>
      <c r="Z2" s="210"/>
      <c r="AA2" s="210" t="s">
        <v>122</v>
      </c>
      <c r="AB2" s="210"/>
      <c r="AC2" s="30" t="s">
        <v>217</v>
      </c>
    </row>
    <row r="3" spans="1:29" ht="45" customHeight="1" x14ac:dyDescent="0.25">
      <c r="A3" s="199"/>
      <c r="B3" s="68" t="s">
        <v>176</v>
      </c>
      <c r="C3" s="24" t="s">
        <v>177</v>
      </c>
      <c r="D3" s="24" t="s">
        <v>10</v>
      </c>
      <c r="E3" s="24" t="s">
        <v>11</v>
      </c>
      <c r="G3" s="207"/>
      <c r="H3" s="210"/>
      <c r="I3" s="210" t="s">
        <v>218</v>
      </c>
      <c r="J3" s="210"/>
      <c r="K3" s="210" t="s">
        <v>219</v>
      </c>
      <c r="L3" s="210"/>
      <c r="M3" s="210" t="s">
        <v>220</v>
      </c>
      <c r="N3" s="210"/>
      <c r="P3" s="207"/>
      <c r="Q3" s="32" t="s">
        <v>3</v>
      </c>
      <c r="R3" s="32" t="s">
        <v>3</v>
      </c>
      <c r="S3" s="32" t="s">
        <v>6</v>
      </c>
      <c r="U3" s="212"/>
      <c r="V3" s="32" t="s">
        <v>3</v>
      </c>
      <c r="W3" s="32" t="s">
        <v>3</v>
      </c>
      <c r="X3" s="32" t="s">
        <v>6</v>
      </c>
      <c r="Y3" s="30" t="s">
        <v>3</v>
      </c>
      <c r="Z3" s="30" t="s">
        <v>6</v>
      </c>
      <c r="AA3" s="30" t="s">
        <v>3</v>
      </c>
      <c r="AB3" s="30" t="s">
        <v>6</v>
      </c>
      <c r="AC3" s="30" t="s">
        <v>3</v>
      </c>
    </row>
    <row r="4" spans="1:29" x14ac:dyDescent="0.25">
      <c r="A4" s="52"/>
      <c r="B4" s="52" t="s">
        <v>6</v>
      </c>
      <c r="C4" s="52" t="s">
        <v>6</v>
      </c>
      <c r="D4" s="62" t="s">
        <v>6</v>
      </c>
      <c r="E4" s="62" t="s">
        <v>6</v>
      </c>
      <c r="G4" s="207"/>
      <c r="H4" s="32" t="s">
        <v>17</v>
      </c>
      <c r="I4" s="32" t="s">
        <v>3</v>
      </c>
      <c r="J4" s="32" t="s">
        <v>6</v>
      </c>
      <c r="K4" s="32" t="s">
        <v>3</v>
      </c>
      <c r="L4" s="32" t="s">
        <v>6</v>
      </c>
      <c r="M4" s="32" t="s">
        <v>3</v>
      </c>
      <c r="N4" s="32" t="s">
        <v>6</v>
      </c>
      <c r="P4" s="37">
        <v>2012</v>
      </c>
      <c r="Q4" s="17">
        <v>0</v>
      </c>
      <c r="R4" s="17">
        <v>0</v>
      </c>
      <c r="S4" s="69" t="e">
        <f t="shared" ref="S4" si="0">R4/Q4</f>
        <v>#DIV/0!</v>
      </c>
      <c r="U4" s="37">
        <v>2012</v>
      </c>
      <c r="V4" s="70">
        <f t="shared" ref="V4" si="1">W4+Y4+AA4</f>
        <v>0</v>
      </c>
      <c r="W4" s="71">
        <v>0</v>
      </c>
      <c r="X4" s="62" t="e">
        <f t="shared" ref="X4:Z4" si="2">W4/$V4</f>
        <v>#DIV/0!</v>
      </c>
      <c r="Y4" s="72">
        <v>0</v>
      </c>
      <c r="Z4" s="62" t="e">
        <f t="shared" si="2"/>
        <v>#DIV/0!</v>
      </c>
      <c r="AA4" s="72">
        <v>0</v>
      </c>
      <c r="AB4" s="62" t="e">
        <f t="shared" ref="AB4" si="3">AA4/$V4</f>
        <v>#DIV/0!</v>
      </c>
      <c r="AC4" s="73">
        <v>0</v>
      </c>
    </row>
    <row r="5" spans="1:29" x14ac:dyDescent="0.25">
      <c r="A5" s="73">
        <v>2001</v>
      </c>
      <c r="B5" s="74">
        <v>0.96399999999999997</v>
      </c>
      <c r="C5" s="74">
        <v>0.93799999999999994</v>
      </c>
      <c r="D5" s="62">
        <f>100%-B5</f>
        <v>3.6000000000000032E-2</v>
      </c>
      <c r="E5" s="62">
        <f>100%-C5</f>
        <v>6.2000000000000055E-2</v>
      </c>
      <c r="G5" s="37">
        <v>2012</v>
      </c>
      <c r="H5" s="39">
        <f>allaskeresok!I5</f>
        <v>84</v>
      </c>
      <c r="I5" s="17">
        <v>0.5</v>
      </c>
      <c r="J5" s="62">
        <f t="shared" ref="J5:L5" si="4">I5/$H5</f>
        <v>5.9523809523809521E-3</v>
      </c>
      <c r="K5" s="17">
        <v>7.75</v>
      </c>
      <c r="L5" s="62">
        <f t="shared" si="4"/>
        <v>9.2261904761904767E-2</v>
      </c>
      <c r="M5" s="17">
        <v>75.75</v>
      </c>
      <c r="N5" s="62">
        <f t="shared" ref="N5" si="5">M5/$H5</f>
        <v>0.9017857142857143</v>
      </c>
      <c r="P5" s="37">
        <v>2013</v>
      </c>
      <c r="Q5" s="17">
        <v>0</v>
      </c>
      <c r="R5" s="17">
        <v>0</v>
      </c>
      <c r="S5" s="69" t="e">
        <f t="shared" ref="S5:S9" si="6">R5/Q5</f>
        <v>#DIV/0!</v>
      </c>
      <c r="U5" s="37">
        <v>2013</v>
      </c>
      <c r="V5" s="70">
        <f t="shared" ref="V5:V9" si="7">W5+Y5+AA5</f>
        <v>0</v>
      </c>
      <c r="W5" s="71">
        <v>0</v>
      </c>
      <c r="X5" s="62" t="e">
        <f t="shared" ref="X5:X9" si="8">W5/$V5</f>
        <v>#DIV/0!</v>
      </c>
      <c r="Y5" s="72">
        <v>0</v>
      </c>
      <c r="Z5" s="62" t="e">
        <f t="shared" ref="Z5:Z9" si="9">Y5/$V5</f>
        <v>#DIV/0!</v>
      </c>
      <c r="AA5" s="72">
        <v>0</v>
      </c>
      <c r="AB5" s="62" t="e">
        <f t="shared" ref="AB5:AB9" si="10">AA5/$V5</f>
        <v>#DIV/0!</v>
      </c>
      <c r="AC5" s="73">
        <v>0</v>
      </c>
    </row>
    <row r="6" spans="1:29" x14ac:dyDescent="0.25">
      <c r="A6" s="52">
        <v>2011</v>
      </c>
      <c r="B6" s="74">
        <v>0.99</v>
      </c>
      <c r="C6" s="74">
        <v>0.98099999999999998</v>
      </c>
      <c r="D6" s="62">
        <f>100%-B6</f>
        <v>1.0000000000000009E-2</v>
      </c>
      <c r="E6" s="62">
        <f>100%-C6</f>
        <v>1.9000000000000017E-2</v>
      </c>
      <c r="G6" s="37">
        <v>2013</v>
      </c>
      <c r="H6" s="39">
        <f>allaskeresok!I6</f>
        <v>69.25</v>
      </c>
      <c r="I6" s="17">
        <v>0</v>
      </c>
      <c r="J6" s="62">
        <f t="shared" ref="J6:J10" si="11">I6/$H6</f>
        <v>0</v>
      </c>
      <c r="K6" s="17">
        <v>8</v>
      </c>
      <c r="L6" s="62">
        <f t="shared" ref="L6:L10" si="12">K6/$H6</f>
        <v>0.11552346570397112</v>
      </c>
      <c r="M6" s="17">
        <v>61.25</v>
      </c>
      <c r="N6" s="62">
        <f t="shared" ref="N6:N10" si="13">M6/$H6</f>
        <v>0.8844765342960289</v>
      </c>
      <c r="P6" s="37">
        <v>2014</v>
      </c>
      <c r="Q6" s="17">
        <v>0</v>
      </c>
      <c r="R6" s="17">
        <v>0</v>
      </c>
      <c r="S6" s="69" t="e">
        <f t="shared" si="6"/>
        <v>#DIV/0!</v>
      </c>
      <c r="U6" s="37">
        <v>2014</v>
      </c>
      <c r="V6" s="70">
        <f t="shared" si="7"/>
        <v>0</v>
      </c>
      <c r="W6" s="71">
        <v>0</v>
      </c>
      <c r="X6" s="62" t="e">
        <f t="shared" si="8"/>
        <v>#DIV/0!</v>
      </c>
      <c r="Y6" s="72">
        <v>0</v>
      </c>
      <c r="Z6" s="62" t="e">
        <f t="shared" si="9"/>
        <v>#DIV/0!</v>
      </c>
      <c r="AA6" s="72">
        <v>0</v>
      </c>
      <c r="AB6" s="62" t="e">
        <f t="shared" si="10"/>
        <v>#DIV/0!</v>
      </c>
      <c r="AC6" s="73">
        <v>0</v>
      </c>
    </row>
    <row r="7" spans="1:29" x14ac:dyDescent="0.25">
      <c r="A7" s="20" t="s">
        <v>155</v>
      </c>
      <c r="G7" s="37">
        <v>2014</v>
      </c>
      <c r="H7" s="39">
        <f>allaskeresok!I7</f>
        <v>57</v>
      </c>
      <c r="I7" s="17">
        <v>0</v>
      </c>
      <c r="J7" s="62">
        <f t="shared" si="11"/>
        <v>0</v>
      </c>
      <c r="K7" s="17">
        <v>6.25</v>
      </c>
      <c r="L7" s="62">
        <f t="shared" si="12"/>
        <v>0.10964912280701754</v>
      </c>
      <c r="M7" s="17">
        <v>50.75</v>
      </c>
      <c r="N7" s="62">
        <f t="shared" si="13"/>
        <v>0.89035087719298245</v>
      </c>
      <c r="P7" s="37">
        <v>2015</v>
      </c>
      <c r="Q7" s="17">
        <v>0</v>
      </c>
      <c r="R7" s="17">
        <v>0</v>
      </c>
      <c r="S7" s="69" t="e">
        <f t="shared" si="6"/>
        <v>#DIV/0!</v>
      </c>
      <c r="U7" s="37">
        <v>2015</v>
      </c>
      <c r="V7" s="70">
        <f t="shared" si="7"/>
        <v>0</v>
      </c>
      <c r="W7" s="71">
        <v>0</v>
      </c>
      <c r="X7" s="62" t="e">
        <f t="shared" si="8"/>
        <v>#DIV/0!</v>
      </c>
      <c r="Y7" s="72">
        <v>0</v>
      </c>
      <c r="Z7" s="62" t="e">
        <f t="shared" si="9"/>
        <v>#DIV/0!</v>
      </c>
      <c r="AA7" s="72">
        <v>0</v>
      </c>
      <c r="AB7" s="62" t="e">
        <f t="shared" si="10"/>
        <v>#DIV/0!</v>
      </c>
      <c r="AC7" s="73">
        <v>0</v>
      </c>
    </row>
    <row r="8" spans="1:29" x14ac:dyDescent="0.25">
      <c r="G8" s="37">
        <v>2015</v>
      </c>
      <c r="H8" s="39">
        <f>allaskeresok!I8</f>
        <v>50.75</v>
      </c>
      <c r="I8" s="17">
        <v>0</v>
      </c>
      <c r="J8" s="62">
        <f t="shared" si="11"/>
        <v>0</v>
      </c>
      <c r="K8" s="17">
        <v>4.5</v>
      </c>
      <c r="L8" s="62">
        <f t="shared" si="12"/>
        <v>8.8669950738916259E-2</v>
      </c>
      <c r="M8" s="17">
        <v>46.25</v>
      </c>
      <c r="N8" s="62">
        <f t="shared" si="13"/>
        <v>0.91133004926108374</v>
      </c>
      <c r="P8" s="37">
        <v>2016</v>
      </c>
      <c r="Q8" s="17">
        <v>0</v>
      </c>
      <c r="R8" s="17">
        <v>0</v>
      </c>
      <c r="S8" s="69" t="e">
        <f t="shared" si="6"/>
        <v>#DIV/0!</v>
      </c>
      <c r="U8" s="37">
        <v>2016</v>
      </c>
      <c r="V8" s="70">
        <f t="shared" si="7"/>
        <v>0</v>
      </c>
      <c r="W8" s="75">
        <v>0</v>
      </c>
      <c r="X8" s="62" t="e">
        <f t="shared" si="8"/>
        <v>#DIV/0!</v>
      </c>
      <c r="Y8" s="76">
        <v>0</v>
      </c>
      <c r="Z8" s="62" t="e">
        <f t="shared" si="9"/>
        <v>#DIV/0!</v>
      </c>
      <c r="AA8" s="72">
        <v>0</v>
      </c>
      <c r="AB8" s="62" t="e">
        <f t="shared" si="10"/>
        <v>#DIV/0!</v>
      </c>
      <c r="AC8" s="73">
        <v>0</v>
      </c>
    </row>
    <row r="9" spans="1:29" x14ac:dyDescent="0.25">
      <c r="G9" s="37">
        <v>2016</v>
      </c>
      <c r="H9" s="39">
        <f>allaskeresok!I9</f>
        <v>49</v>
      </c>
      <c r="I9" s="17">
        <v>0</v>
      </c>
      <c r="J9" s="62">
        <f t="shared" si="11"/>
        <v>0</v>
      </c>
      <c r="K9" s="17">
        <v>3.25</v>
      </c>
      <c r="L9" s="62">
        <f t="shared" si="12"/>
        <v>6.6326530612244902E-2</v>
      </c>
      <c r="M9" s="17">
        <v>45.75</v>
      </c>
      <c r="N9" s="62">
        <f t="shared" si="13"/>
        <v>0.93367346938775508</v>
      </c>
      <c r="P9" s="37">
        <v>2017</v>
      </c>
      <c r="Q9" s="17">
        <v>0</v>
      </c>
      <c r="R9" s="17">
        <v>0</v>
      </c>
      <c r="S9" s="69" t="e">
        <f t="shared" si="6"/>
        <v>#DIV/0!</v>
      </c>
      <c r="U9" s="37">
        <v>2017</v>
      </c>
      <c r="V9" s="70">
        <f t="shared" si="7"/>
        <v>0</v>
      </c>
      <c r="W9" s="75">
        <v>0</v>
      </c>
      <c r="X9" s="62" t="e">
        <f t="shared" si="8"/>
        <v>#DIV/0!</v>
      </c>
      <c r="Y9" s="76">
        <v>0</v>
      </c>
      <c r="Z9" s="62" t="e">
        <f t="shared" si="9"/>
        <v>#DIV/0!</v>
      </c>
      <c r="AA9" s="76">
        <v>0</v>
      </c>
      <c r="AB9" s="62" t="e">
        <f t="shared" si="10"/>
        <v>#DIV/0!</v>
      </c>
      <c r="AC9" s="73">
        <v>0</v>
      </c>
    </row>
    <row r="10" spans="1:29" x14ac:dyDescent="0.25">
      <c r="G10" s="37">
        <v>2017</v>
      </c>
      <c r="H10" s="39">
        <f>allaskeresok!I10</f>
        <v>63</v>
      </c>
      <c r="I10" s="17">
        <v>1</v>
      </c>
      <c r="J10" s="62">
        <f t="shared" si="11"/>
        <v>1.5873015873015872E-2</v>
      </c>
      <c r="K10" s="17">
        <v>3</v>
      </c>
      <c r="L10" s="62">
        <f t="shared" si="12"/>
        <v>4.7619047619047616E-2</v>
      </c>
      <c r="M10" s="17">
        <v>40</v>
      </c>
      <c r="N10" s="62">
        <f t="shared" si="13"/>
        <v>0.63492063492063489</v>
      </c>
      <c r="P10" s="20" t="s">
        <v>18</v>
      </c>
      <c r="U10" s="20" t="s">
        <v>18</v>
      </c>
    </row>
    <row r="11" spans="1:29" x14ac:dyDescent="0.25">
      <c r="G11" s="20" t="s">
        <v>12</v>
      </c>
    </row>
  </sheetData>
  <mergeCells count="19">
    <mergeCell ref="Y2:Z2"/>
    <mergeCell ref="M3:N3"/>
    <mergeCell ref="I2:N2"/>
    <mergeCell ref="P2:P3"/>
    <mergeCell ref="R2:S2"/>
    <mergeCell ref="U2:U3"/>
    <mergeCell ref="U1:AC1"/>
    <mergeCell ref="A1:E1"/>
    <mergeCell ref="G1:N1"/>
    <mergeCell ref="P1:S1"/>
    <mergeCell ref="A2:A3"/>
    <mergeCell ref="G2:G4"/>
    <mergeCell ref="H2:H3"/>
    <mergeCell ref="AA2:AB2"/>
    <mergeCell ref="I3:J3"/>
    <mergeCell ref="K3:L3"/>
    <mergeCell ref="B2:C2"/>
    <mergeCell ref="D2:E2"/>
    <mergeCell ref="W2:X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4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2.140625" style="20" customWidth="1"/>
    <col min="2" max="3" width="28.5703125" style="20" customWidth="1"/>
    <col min="4" max="4" width="26.42578125" style="20" customWidth="1"/>
    <col min="5" max="5" width="9.140625" style="20"/>
    <col min="6" max="6" width="12.42578125" style="20" customWidth="1"/>
    <col min="7" max="7" width="19.85546875" style="20" customWidth="1"/>
    <col min="8" max="8" width="14.140625" style="20" customWidth="1"/>
    <col min="9" max="9" width="13.7109375" style="20" customWidth="1"/>
    <col min="10" max="10" width="9.140625" style="20"/>
    <col min="11" max="11" width="10.140625" style="20" customWidth="1"/>
    <col min="12" max="12" width="30.42578125" style="20" bestFit="1" customWidth="1"/>
    <col min="13" max="13" width="11.85546875" style="20" customWidth="1"/>
    <col min="14" max="14" width="18.28515625" style="20" customWidth="1"/>
    <col min="15" max="15" width="11.5703125" style="20" customWidth="1"/>
    <col min="16" max="16" width="19.85546875" style="20" customWidth="1"/>
    <col min="17" max="17" width="22" style="20" customWidth="1"/>
    <col min="18" max="18" width="11" style="20" customWidth="1"/>
    <col min="19" max="19" width="26.5703125" style="20" customWidth="1"/>
    <col min="20" max="20" width="24" style="20" customWidth="1"/>
    <col min="21" max="21" width="25.7109375" style="20" customWidth="1"/>
    <col min="22" max="22" width="8.42578125" style="20" customWidth="1"/>
    <col min="23" max="23" width="8.140625" style="20" customWidth="1"/>
    <col min="24" max="24" width="18.7109375" style="20" customWidth="1"/>
    <col min="25" max="25" width="46.7109375" style="20" customWidth="1"/>
    <col min="26" max="26" width="9.140625" style="20"/>
    <col min="27" max="27" width="11.28515625" style="20" customWidth="1"/>
    <col min="28" max="28" width="29.140625" style="20" customWidth="1"/>
    <col min="29" max="29" width="28.42578125" style="20" customWidth="1"/>
    <col min="30" max="30" width="13.42578125" style="20" customWidth="1"/>
    <col min="31" max="16384" width="9.140625" style="20"/>
  </cols>
  <sheetData>
    <row r="1" spans="1:30" s="77" customFormat="1" ht="31.5" customHeight="1" x14ac:dyDescent="0.25">
      <c r="A1" s="214" t="s">
        <v>19</v>
      </c>
      <c r="B1" s="214"/>
      <c r="C1" s="214"/>
      <c r="D1" s="214"/>
      <c r="F1" s="215" t="s">
        <v>96</v>
      </c>
      <c r="G1" s="215"/>
      <c r="H1" s="215"/>
      <c r="I1" s="215"/>
      <c r="K1" s="215" t="s">
        <v>172</v>
      </c>
      <c r="L1" s="215"/>
      <c r="M1" s="215"/>
      <c r="N1" s="215"/>
      <c r="O1" s="215"/>
      <c r="P1" s="215"/>
      <c r="Q1" s="78"/>
      <c r="R1" s="216" t="s">
        <v>20</v>
      </c>
      <c r="S1" s="216"/>
      <c r="T1" s="216"/>
      <c r="U1" s="216"/>
      <c r="V1" s="78"/>
      <c r="X1" s="214" t="s">
        <v>21</v>
      </c>
      <c r="Y1" s="214"/>
      <c r="AA1" s="216" t="s">
        <v>22</v>
      </c>
      <c r="AB1" s="216"/>
      <c r="AC1" s="216"/>
      <c r="AD1" s="216"/>
    </row>
    <row r="2" spans="1:30" s="22" customFormat="1" ht="89.25" customHeight="1" x14ac:dyDescent="0.25">
      <c r="A2" s="30" t="s">
        <v>91</v>
      </c>
      <c r="B2" s="30" t="s">
        <v>221</v>
      </c>
      <c r="C2" s="30" t="s">
        <v>222</v>
      </c>
      <c r="D2" s="30" t="s">
        <v>106</v>
      </c>
      <c r="F2" s="207" t="s">
        <v>91</v>
      </c>
      <c r="G2" s="30" t="s">
        <v>223</v>
      </c>
      <c r="H2" s="210" t="s">
        <v>224</v>
      </c>
      <c r="I2" s="210"/>
      <c r="K2" s="219" t="s">
        <v>91</v>
      </c>
      <c r="L2" s="79" t="s">
        <v>225</v>
      </c>
      <c r="M2" s="217" t="s">
        <v>226</v>
      </c>
      <c r="N2" s="218"/>
      <c r="O2" s="217" t="s">
        <v>173</v>
      </c>
      <c r="P2" s="218"/>
      <c r="Q2" s="80"/>
      <c r="R2" s="81" t="s">
        <v>91</v>
      </c>
      <c r="S2" s="30" t="s">
        <v>227</v>
      </c>
      <c r="T2" s="30" t="s">
        <v>228</v>
      </c>
      <c r="U2" s="82" t="s">
        <v>229</v>
      </c>
      <c r="V2" s="83"/>
      <c r="X2" s="32" t="s">
        <v>91</v>
      </c>
      <c r="Y2" s="30" t="s">
        <v>230</v>
      </c>
      <c r="AA2" s="32" t="s">
        <v>91</v>
      </c>
      <c r="AB2" s="30" t="s">
        <v>231</v>
      </c>
      <c r="AC2" s="30" t="s">
        <v>232</v>
      </c>
      <c r="AD2" s="30" t="s">
        <v>16</v>
      </c>
    </row>
    <row r="3" spans="1:30" s="22" customFormat="1" x14ac:dyDescent="0.25">
      <c r="A3" s="37">
        <v>2012</v>
      </c>
      <c r="B3" s="61">
        <f>allaskeresok!D5</f>
        <v>4970</v>
      </c>
      <c r="C3" s="61">
        <v>3.75</v>
      </c>
      <c r="D3" s="62">
        <f t="shared" ref="D3" si="0">C3/B3</f>
        <v>7.5452716297786716E-4</v>
      </c>
      <c r="F3" s="207"/>
      <c r="G3" s="32" t="s">
        <v>3</v>
      </c>
      <c r="H3" s="32" t="s">
        <v>3</v>
      </c>
      <c r="I3" s="32" t="s">
        <v>6</v>
      </c>
      <c r="K3" s="220"/>
      <c r="L3" s="84" t="s">
        <v>3</v>
      </c>
      <c r="M3" s="85" t="s">
        <v>3</v>
      </c>
      <c r="N3" s="84" t="s">
        <v>105</v>
      </c>
      <c r="O3" s="84" t="s">
        <v>3</v>
      </c>
      <c r="P3" s="84" t="s">
        <v>129</v>
      </c>
      <c r="Q3" s="80"/>
      <c r="R3" s="86">
        <v>2012</v>
      </c>
      <c r="S3" s="75">
        <v>5</v>
      </c>
      <c r="T3" s="75">
        <v>3</v>
      </c>
      <c r="U3" s="87">
        <v>2</v>
      </c>
      <c r="V3" s="88"/>
      <c r="X3" s="37">
        <v>2012</v>
      </c>
      <c r="Y3" s="17">
        <v>59</v>
      </c>
      <c r="AA3" s="37">
        <v>2012</v>
      </c>
      <c r="AB3" s="159">
        <v>19</v>
      </c>
      <c r="AC3" s="160">
        <v>1</v>
      </c>
      <c r="AD3" s="70">
        <f>AB3+AC3</f>
        <v>20</v>
      </c>
    </row>
    <row r="4" spans="1:30" s="22" customFormat="1" x14ac:dyDescent="0.25">
      <c r="A4" s="37">
        <v>2013</v>
      </c>
      <c r="B4" s="61">
        <f>allaskeresok!D6</f>
        <v>5021</v>
      </c>
      <c r="C4" s="61">
        <v>4.5</v>
      </c>
      <c r="D4" s="62">
        <f t="shared" ref="D4:D8" si="1">C4/B4</f>
        <v>8.9623580959968135E-4</v>
      </c>
      <c r="F4" s="37">
        <v>2012</v>
      </c>
      <c r="G4" s="17">
        <f>allaskeresok!I5</f>
        <v>84</v>
      </c>
      <c r="H4" s="61">
        <v>30.5</v>
      </c>
      <c r="I4" s="62">
        <f t="shared" ref="I4" si="2">H4/G4</f>
        <v>0.36309523809523808</v>
      </c>
      <c r="K4" s="37">
        <v>2012</v>
      </c>
      <c r="L4" s="89">
        <v>7.75</v>
      </c>
      <c r="M4" s="90"/>
      <c r="N4" s="38">
        <f>L4/B3</f>
        <v>1.5593561368209255E-3</v>
      </c>
      <c r="O4" s="89" t="s">
        <v>40</v>
      </c>
      <c r="P4" s="38" t="e">
        <f>O4/G4</f>
        <v>#VALUE!</v>
      </c>
      <c r="Q4" s="91"/>
      <c r="R4" s="86">
        <v>2013</v>
      </c>
      <c r="S4" s="75">
        <v>5</v>
      </c>
      <c r="T4" s="75">
        <v>3</v>
      </c>
      <c r="U4" s="87">
        <v>2</v>
      </c>
      <c r="V4" s="88"/>
      <c r="X4" s="37">
        <v>2013</v>
      </c>
      <c r="Y4" s="17">
        <v>31</v>
      </c>
      <c r="AA4" s="37">
        <v>2013</v>
      </c>
      <c r="AB4" s="159">
        <v>22</v>
      </c>
      <c r="AC4" s="160">
        <v>3</v>
      </c>
      <c r="AD4" s="70">
        <f>AB4+AC4</f>
        <v>25</v>
      </c>
    </row>
    <row r="5" spans="1:30" s="22" customFormat="1" x14ac:dyDescent="0.25">
      <c r="A5" s="37">
        <v>2014</v>
      </c>
      <c r="B5" s="61">
        <f>allaskeresok!D7</f>
        <v>5101</v>
      </c>
      <c r="C5" s="61">
        <v>7.75</v>
      </c>
      <c r="D5" s="62">
        <f t="shared" si="1"/>
        <v>1.5193099392276025E-3</v>
      </c>
      <c r="F5" s="37">
        <v>2013</v>
      </c>
      <c r="G5" s="17">
        <f>allaskeresok!I6</f>
        <v>69.25</v>
      </c>
      <c r="H5" s="61">
        <v>13</v>
      </c>
      <c r="I5" s="62">
        <f t="shared" ref="I5:I9" si="3">H5/G5</f>
        <v>0.18772563176895307</v>
      </c>
      <c r="K5" s="37">
        <v>2013</v>
      </c>
      <c r="L5" s="89">
        <v>8.5</v>
      </c>
      <c r="M5" s="90"/>
      <c r="N5" s="38">
        <f t="shared" ref="N5:N9" si="4">L5/B4</f>
        <v>1.6928898625771759E-3</v>
      </c>
      <c r="O5" s="89" t="s">
        <v>40</v>
      </c>
      <c r="P5" s="38" t="e">
        <f>O5/G5</f>
        <v>#VALUE!</v>
      </c>
      <c r="Q5" s="91"/>
      <c r="R5" s="86">
        <v>2014</v>
      </c>
      <c r="S5" s="75">
        <v>5</v>
      </c>
      <c r="T5" s="75">
        <v>3</v>
      </c>
      <c r="U5" s="87">
        <v>2</v>
      </c>
      <c r="V5" s="88"/>
      <c r="X5" s="37">
        <v>2014</v>
      </c>
      <c r="Y5" s="17">
        <v>72</v>
      </c>
      <c r="AA5" s="37">
        <v>2014</v>
      </c>
      <c r="AB5" s="159">
        <v>22</v>
      </c>
      <c r="AC5" s="160">
        <v>8</v>
      </c>
      <c r="AD5" s="70">
        <f t="shared" ref="AD5:AD8" si="5">AB5+AC5</f>
        <v>30</v>
      </c>
    </row>
    <row r="6" spans="1:30" s="22" customFormat="1" x14ac:dyDescent="0.25">
      <c r="A6" s="37">
        <v>2015</v>
      </c>
      <c r="B6" s="61">
        <f>allaskeresok!D8</f>
        <v>5211</v>
      </c>
      <c r="C6" s="61">
        <v>10.5</v>
      </c>
      <c r="D6" s="62">
        <f t="shared" si="1"/>
        <v>2.0149683362118594E-3</v>
      </c>
      <c r="F6" s="37">
        <v>2014</v>
      </c>
      <c r="G6" s="17">
        <f>allaskeresok!I7</f>
        <v>57</v>
      </c>
      <c r="H6" s="61">
        <v>15.5</v>
      </c>
      <c r="I6" s="62">
        <f t="shared" si="3"/>
        <v>0.27192982456140352</v>
      </c>
      <c r="K6" s="37">
        <v>2014</v>
      </c>
      <c r="L6" s="89">
        <v>3.75</v>
      </c>
      <c r="M6" s="90"/>
      <c r="N6" s="38">
        <f t="shared" si="4"/>
        <v>7.3514997059400116E-4</v>
      </c>
      <c r="O6" s="89" t="s">
        <v>40</v>
      </c>
      <c r="P6" s="38" t="e">
        <f t="shared" ref="P6:P9" si="6">O6/G6</f>
        <v>#VALUE!</v>
      </c>
      <c r="Q6" s="91"/>
      <c r="R6" s="86">
        <v>2015</v>
      </c>
      <c r="S6" s="75">
        <v>5</v>
      </c>
      <c r="T6" s="75">
        <v>3</v>
      </c>
      <c r="U6" s="87">
        <v>2</v>
      </c>
      <c r="V6" s="88"/>
      <c r="X6" s="37">
        <v>2015</v>
      </c>
      <c r="Y6" s="17">
        <v>79</v>
      </c>
      <c r="AA6" s="37">
        <v>2015</v>
      </c>
      <c r="AB6" s="159">
        <v>22</v>
      </c>
      <c r="AC6" s="160">
        <v>6</v>
      </c>
      <c r="AD6" s="70">
        <f t="shared" si="5"/>
        <v>28</v>
      </c>
    </row>
    <row r="7" spans="1:30" s="22" customFormat="1" x14ac:dyDescent="0.25">
      <c r="A7" s="37">
        <v>2016</v>
      </c>
      <c r="B7" s="61">
        <f>allaskeresok!D9</f>
        <v>5230</v>
      </c>
      <c r="C7" s="61">
        <v>8.25</v>
      </c>
      <c r="D7" s="62">
        <f t="shared" si="1"/>
        <v>1.5774378585086042E-3</v>
      </c>
      <c r="F7" s="37">
        <v>2015</v>
      </c>
      <c r="G7" s="17">
        <f>allaskeresok!I8</f>
        <v>50.75</v>
      </c>
      <c r="H7" s="61">
        <v>12.25</v>
      </c>
      <c r="I7" s="62">
        <f t="shared" si="3"/>
        <v>0.2413793103448276</v>
      </c>
      <c r="K7" s="37">
        <v>2015</v>
      </c>
      <c r="L7" s="37">
        <v>4</v>
      </c>
      <c r="M7" s="89">
        <v>1.6</v>
      </c>
      <c r="N7" s="38">
        <f t="shared" si="4"/>
        <v>7.6760698522356549E-4</v>
      </c>
      <c r="O7" s="89" t="s">
        <v>40</v>
      </c>
      <c r="P7" s="38" t="e">
        <f t="shared" si="6"/>
        <v>#VALUE!</v>
      </c>
      <c r="Q7" s="91"/>
      <c r="R7" s="86">
        <v>2016</v>
      </c>
      <c r="S7" s="75">
        <v>5</v>
      </c>
      <c r="T7" s="75">
        <v>3</v>
      </c>
      <c r="U7" s="87">
        <v>2</v>
      </c>
      <c r="V7" s="88"/>
      <c r="X7" s="37">
        <v>2016</v>
      </c>
      <c r="Y7" s="17">
        <v>69</v>
      </c>
      <c r="AA7" s="37">
        <v>2016</v>
      </c>
      <c r="AB7" s="159">
        <v>20</v>
      </c>
      <c r="AC7" s="160">
        <v>4</v>
      </c>
      <c r="AD7" s="70">
        <f t="shared" si="5"/>
        <v>24</v>
      </c>
    </row>
    <row r="8" spans="1:30" s="22" customFormat="1" x14ac:dyDescent="0.25">
      <c r="A8" s="37">
        <v>2017</v>
      </c>
      <c r="B8" s="61">
        <f>allaskeresok!D10</f>
        <v>5323</v>
      </c>
      <c r="C8" s="17">
        <v>7</v>
      </c>
      <c r="D8" s="62">
        <f t="shared" si="1"/>
        <v>1.3150479053165509E-3</v>
      </c>
      <c r="F8" s="37">
        <v>2016</v>
      </c>
      <c r="G8" s="17">
        <f>allaskeresok!I9</f>
        <v>49</v>
      </c>
      <c r="H8" s="61">
        <v>10.75</v>
      </c>
      <c r="I8" s="62">
        <f t="shared" si="3"/>
        <v>0.21938775510204081</v>
      </c>
      <c r="K8" s="37">
        <v>2016</v>
      </c>
      <c r="L8" s="37">
        <v>6</v>
      </c>
      <c r="M8" s="17">
        <v>3.91</v>
      </c>
      <c r="N8" s="38">
        <f t="shared" si="4"/>
        <v>1.1472275334608031E-3</v>
      </c>
      <c r="O8" s="17" t="s">
        <v>40</v>
      </c>
      <c r="P8" s="38" t="e">
        <f t="shared" si="6"/>
        <v>#VALUE!</v>
      </c>
      <c r="Q8" s="92"/>
      <c r="R8" s="37">
        <v>2017</v>
      </c>
      <c r="S8" s="75">
        <v>5</v>
      </c>
      <c r="T8" s="75">
        <v>3</v>
      </c>
      <c r="U8" s="75">
        <v>2</v>
      </c>
      <c r="X8" s="37">
        <v>2017</v>
      </c>
      <c r="Y8" s="17">
        <v>68</v>
      </c>
      <c r="AA8" s="37">
        <v>2017</v>
      </c>
      <c r="AB8" s="158">
        <v>18</v>
      </c>
      <c r="AC8" s="161">
        <v>6</v>
      </c>
      <c r="AD8" s="70">
        <f t="shared" si="5"/>
        <v>24</v>
      </c>
    </row>
    <row r="9" spans="1:30" s="22" customFormat="1" x14ac:dyDescent="0.25">
      <c r="A9" s="22" t="s">
        <v>12</v>
      </c>
      <c r="F9" s="37">
        <v>2017</v>
      </c>
      <c r="G9" s="17">
        <f>allaskeresok!I10</f>
        <v>63</v>
      </c>
      <c r="H9" s="17">
        <v>11</v>
      </c>
      <c r="I9" s="62">
        <f t="shared" si="3"/>
        <v>0.17460317460317459</v>
      </c>
      <c r="K9" s="37">
        <v>2017</v>
      </c>
      <c r="L9" s="37" t="s">
        <v>40</v>
      </c>
      <c r="M9" s="17"/>
      <c r="N9" s="38" t="e">
        <f t="shared" si="4"/>
        <v>#VALUE!</v>
      </c>
      <c r="O9" s="17" t="s">
        <v>40</v>
      </c>
      <c r="P9" s="38" t="e">
        <f t="shared" si="6"/>
        <v>#VALUE!</v>
      </c>
      <c r="Q9" s="92"/>
      <c r="R9" s="22" t="s">
        <v>156</v>
      </c>
      <c r="X9" s="22" t="s">
        <v>156</v>
      </c>
      <c r="AA9" s="22" t="s">
        <v>156</v>
      </c>
    </row>
    <row r="10" spans="1:30" s="22" customFormat="1" x14ac:dyDescent="0.25">
      <c r="F10" s="22" t="s">
        <v>12</v>
      </c>
      <c r="K10" s="22" t="s">
        <v>12</v>
      </c>
      <c r="O10" s="93"/>
      <c r="Q10" s="92"/>
    </row>
    <row r="11" spans="1:30" s="22" customFormat="1" x14ac:dyDescent="0.25">
      <c r="Q11" s="92"/>
    </row>
    <row r="12" spans="1:30" s="22" customFormat="1" x14ac:dyDescent="0.25">
      <c r="Q12" s="92"/>
    </row>
    <row r="13" spans="1:30" s="22" customFormat="1" x14ac:dyDescent="0.25">
      <c r="Q13" s="92"/>
    </row>
    <row r="14" spans="1:30" s="22" customFormat="1" x14ac:dyDescent="0.25"/>
    <row r="15" spans="1:30" s="22" customFormat="1" x14ac:dyDescent="0.25"/>
    <row r="16" spans="1:30" s="22" customFormat="1" x14ac:dyDescent="0.25"/>
    <row r="17" spans="1:28" s="22" customFormat="1" x14ac:dyDescent="0.25"/>
    <row r="18" spans="1:28" s="22" customFormat="1" x14ac:dyDescent="0.25"/>
    <row r="19" spans="1:28" s="22" customFormat="1" x14ac:dyDescent="0.25"/>
    <row r="20" spans="1:28" s="22" customFormat="1" x14ac:dyDescent="0.25"/>
    <row r="21" spans="1:28" s="22" customFormat="1" x14ac:dyDescent="0.25"/>
    <row r="22" spans="1:28" s="22" customFormat="1" x14ac:dyDescent="0.25"/>
    <row r="23" spans="1:28" s="22" customFormat="1" x14ac:dyDescent="0.25"/>
    <row r="24" spans="1:28" s="22" customFormat="1" x14ac:dyDescent="0.25"/>
    <row r="25" spans="1:28" s="22" customFormat="1" x14ac:dyDescent="0.25"/>
    <row r="26" spans="1:28" s="22" customFormat="1" x14ac:dyDescent="0.25"/>
    <row r="27" spans="1:28" s="22" customFormat="1" x14ac:dyDescent="0.25"/>
    <row r="28" spans="1:28" s="22" customFormat="1" x14ac:dyDescent="0.25"/>
    <row r="29" spans="1:28" s="22" customFormat="1" x14ac:dyDescent="0.25"/>
    <row r="30" spans="1:28" s="22" customFormat="1" x14ac:dyDescent="0.25">
      <c r="A30" s="20"/>
      <c r="B30" s="20"/>
      <c r="C30" s="20"/>
      <c r="D30" s="20"/>
      <c r="F30" s="20"/>
      <c r="G30" s="20"/>
      <c r="H30" s="20"/>
      <c r="I30" s="20"/>
      <c r="K30" s="20"/>
      <c r="L30" s="20"/>
      <c r="M30" s="20"/>
      <c r="N30" s="20"/>
      <c r="O30" s="20"/>
      <c r="P30" s="20"/>
      <c r="R30" s="20"/>
      <c r="S30" s="20"/>
      <c r="T30" s="20"/>
      <c r="U30" s="20"/>
      <c r="V30" s="20"/>
      <c r="X30" s="20"/>
      <c r="Y30" s="20"/>
      <c r="AA30" s="20"/>
      <c r="AB30" s="20"/>
    </row>
    <row r="31" spans="1:28" s="22" customFormat="1" x14ac:dyDescent="0.25">
      <c r="A31" s="20"/>
      <c r="B31" s="20"/>
      <c r="C31" s="20"/>
      <c r="D31" s="20"/>
      <c r="F31" s="20"/>
      <c r="G31" s="20"/>
      <c r="H31" s="20"/>
      <c r="I31" s="20"/>
      <c r="K31" s="20"/>
      <c r="L31" s="20"/>
      <c r="M31" s="20"/>
      <c r="N31" s="20"/>
      <c r="O31" s="20"/>
      <c r="P31" s="20"/>
      <c r="R31" s="20"/>
      <c r="S31" s="20"/>
      <c r="T31" s="20"/>
      <c r="U31" s="20"/>
      <c r="V31" s="20"/>
      <c r="X31" s="20"/>
      <c r="Y31" s="20"/>
      <c r="AA31" s="20"/>
      <c r="AB31" s="20"/>
    </row>
    <row r="32" spans="1:28" s="22" customFormat="1" x14ac:dyDescent="0.25">
      <c r="A32" s="20"/>
      <c r="B32" s="20"/>
      <c r="C32" s="20"/>
      <c r="D32" s="20"/>
      <c r="F32" s="20"/>
      <c r="G32" s="20"/>
      <c r="H32" s="20"/>
      <c r="I32" s="20"/>
      <c r="K32" s="20"/>
      <c r="L32" s="20"/>
      <c r="M32" s="20"/>
      <c r="N32" s="20"/>
      <c r="O32" s="20"/>
      <c r="P32" s="20"/>
      <c r="R32" s="20"/>
      <c r="S32" s="20"/>
      <c r="T32" s="20"/>
      <c r="U32" s="20"/>
      <c r="V32" s="20"/>
      <c r="X32" s="20"/>
      <c r="Y32" s="20"/>
      <c r="AA32" s="20"/>
      <c r="AB32" s="20"/>
    </row>
    <row r="33" spans="1:28" s="22" customFormat="1" x14ac:dyDescent="0.25">
      <c r="A33" s="20"/>
      <c r="B33" s="20"/>
      <c r="C33" s="20"/>
      <c r="D33" s="20"/>
      <c r="F33" s="20"/>
      <c r="G33" s="20"/>
      <c r="H33" s="20"/>
      <c r="I33" s="20"/>
      <c r="K33" s="20"/>
      <c r="L33" s="20"/>
      <c r="M33" s="20"/>
      <c r="N33" s="20"/>
      <c r="O33" s="20"/>
      <c r="P33" s="20"/>
      <c r="R33" s="20"/>
      <c r="S33" s="20"/>
      <c r="T33" s="20"/>
      <c r="U33" s="20"/>
      <c r="V33" s="20"/>
      <c r="X33" s="20"/>
      <c r="Y33" s="20"/>
      <c r="AA33" s="20"/>
      <c r="AB33" s="20"/>
    </row>
    <row r="34" spans="1:28" s="22" customFormat="1" x14ac:dyDescent="0.25">
      <c r="A34" s="20"/>
      <c r="B34" s="20"/>
      <c r="C34" s="20"/>
      <c r="D34" s="20"/>
      <c r="F34" s="20"/>
      <c r="G34" s="20"/>
      <c r="H34" s="20"/>
      <c r="I34" s="20"/>
      <c r="K34" s="20"/>
      <c r="L34" s="20"/>
      <c r="M34" s="20"/>
      <c r="N34" s="20"/>
      <c r="O34" s="20"/>
      <c r="P34" s="20"/>
      <c r="R34" s="20"/>
      <c r="S34" s="20"/>
      <c r="T34" s="20"/>
      <c r="U34" s="20"/>
      <c r="V34" s="20"/>
      <c r="X34" s="20"/>
      <c r="Y34" s="20"/>
      <c r="AA34" s="20"/>
      <c r="AB34" s="20"/>
    </row>
  </sheetData>
  <mergeCells count="11">
    <mergeCell ref="M2:N2"/>
    <mergeCell ref="O2:P2"/>
    <mergeCell ref="F2:F3"/>
    <mergeCell ref="H2:I2"/>
    <mergeCell ref="K2:K3"/>
    <mergeCell ref="AA1:AD1"/>
    <mergeCell ref="A1:D1"/>
    <mergeCell ref="F1:I1"/>
    <mergeCell ref="R1:U1"/>
    <mergeCell ref="X1:Y1"/>
    <mergeCell ref="K1:P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9.140625" style="20"/>
    <col min="2" max="2" width="16.5703125" style="20" customWidth="1"/>
    <col min="3" max="3" width="18.28515625" style="20" customWidth="1"/>
    <col min="4" max="4" width="16.85546875" style="20" customWidth="1"/>
    <col min="5" max="5" width="17.140625" style="20" customWidth="1"/>
    <col min="6" max="6" width="15.85546875" style="20" customWidth="1"/>
    <col min="7" max="7" width="16.42578125" style="20" customWidth="1"/>
    <col min="8" max="8" width="17.5703125" style="20" customWidth="1"/>
    <col min="9" max="9" width="16.5703125" style="20" customWidth="1"/>
    <col min="10" max="10" width="9.140625" style="20"/>
    <col min="11" max="11" width="16.7109375" style="20" customWidth="1"/>
    <col min="12" max="12" width="23" style="20" customWidth="1"/>
    <col min="13" max="13" width="23.85546875" style="20" customWidth="1"/>
    <col min="14" max="16384" width="9.140625" style="20"/>
  </cols>
  <sheetData>
    <row r="1" spans="1:13" s="77" customFormat="1" ht="29.25" customHeight="1" thickBot="1" x14ac:dyDescent="0.3">
      <c r="A1" s="214" t="s">
        <v>23</v>
      </c>
      <c r="B1" s="214"/>
      <c r="C1" s="214"/>
      <c r="D1" s="214"/>
      <c r="E1" s="214"/>
      <c r="F1" s="214"/>
      <c r="G1" s="214"/>
      <c r="H1" s="214"/>
      <c r="I1" s="214"/>
      <c r="K1" s="215" t="s">
        <v>103</v>
      </c>
      <c r="L1" s="215"/>
      <c r="M1" s="215"/>
    </row>
    <row r="2" spans="1:13" s="22" customFormat="1" ht="64.5" customHeight="1" thickBot="1" x14ac:dyDescent="0.3">
      <c r="A2" s="94" t="s">
        <v>91</v>
      </c>
      <c r="B2" s="27" t="s">
        <v>233</v>
      </c>
      <c r="C2" s="26" t="s">
        <v>152</v>
      </c>
      <c r="D2" s="27" t="s">
        <v>130</v>
      </c>
      <c r="E2" s="26" t="s">
        <v>152</v>
      </c>
      <c r="F2" s="28" t="s">
        <v>131</v>
      </c>
      <c r="G2" s="26" t="s">
        <v>152</v>
      </c>
      <c r="H2" s="27" t="s">
        <v>132</v>
      </c>
      <c r="I2" s="26" t="s">
        <v>152</v>
      </c>
      <c r="K2" s="95" t="s">
        <v>91</v>
      </c>
      <c r="L2" s="95" t="s">
        <v>234</v>
      </c>
      <c r="M2" s="95" t="s">
        <v>235</v>
      </c>
    </row>
    <row r="3" spans="1:13" s="22" customFormat="1" x14ac:dyDescent="0.25">
      <c r="A3" s="96">
        <v>2012</v>
      </c>
      <c r="B3" s="97">
        <v>2593</v>
      </c>
      <c r="C3" s="146">
        <v>32</v>
      </c>
      <c r="D3" s="162">
        <v>30</v>
      </c>
      <c r="E3" s="98">
        <v>0</v>
      </c>
      <c r="F3" s="99">
        <v>0</v>
      </c>
      <c r="G3" s="98">
        <v>0</v>
      </c>
      <c r="H3" s="145">
        <v>11</v>
      </c>
      <c r="I3" s="98"/>
      <c r="K3" s="100">
        <v>2012</v>
      </c>
      <c r="L3" s="147">
        <v>32</v>
      </c>
      <c r="M3" s="101">
        <v>0</v>
      </c>
    </row>
    <row r="4" spans="1:13" s="22" customFormat="1" x14ac:dyDescent="0.25">
      <c r="A4" s="96">
        <v>2013</v>
      </c>
      <c r="B4" s="97">
        <v>2604</v>
      </c>
      <c r="C4" s="146">
        <v>22</v>
      </c>
      <c r="D4" s="162">
        <v>30</v>
      </c>
      <c r="E4" s="98">
        <v>0</v>
      </c>
      <c r="F4" s="99">
        <v>0</v>
      </c>
      <c r="G4" s="98">
        <v>0</v>
      </c>
      <c r="H4" s="145">
        <v>45</v>
      </c>
      <c r="I4" s="98"/>
      <c r="K4" s="100">
        <v>2013</v>
      </c>
      <c r="L4" s="147">
        <v>22</v>
      </c>
      <c r="M4" s="101">
        <v>0</v>
      </c>
    </row>
    <row r="5" spans="1:13" s="22" customFormat="1" x14ac:dyDescent="0.25">
      <c r="A5" s="102">
        <v>2014</v>
      </c>
      <c r="B5" s="103">
        <v>2627</v>
      </c>
      <c r="C5" s="104"/>
      <c r="D5" s="162">
        <v>30</v>
      </c>
      <c r="E5" s="104">
        <v>0</v>
      </c>
      <c r="F5" s="106">
        <v>0</v>
      </c>
      <c r="G5" s="104">
        <v>0</v>
      </c>
      <c r="H5" s="105"/>
      <c r="I5" s="104"/>
      <c r="K5" s="100">
        <v>2014</v>
      </c>
      <c r="L5" s="101">
        <v>22</v>
      </c>
      <c r="M5" s="101">
        <v>0</v>
      </c>
    </row>
    <row r="6" spans="1:13" s="22" customFormat="1" x14ac:dyDescent="0.25">
      <c r="A6" s="102">
        <v>2015</v>
      </c>
      <c r="B6" s="103">
        <v>2640</v>
      </c>
      <c r="C6" s="104"/>
      <c r="D6" s="162">
        <v>12</v>
      </c>
      <c r="E6" s="104">
        <v>0</v>
      </c>
      <c r="F6" s="106">
        <v>0</v>
      </c>
      <c r="G6" s="104">
        <v>0</v>
      </c>
      <c r="H6" s="105"/>
      <c r="I6" s="104"/>
      <c r="K6" s="100">
        <v>2015</v>
      </c>
      <c r="L6" s="101">
        <v>14</v>
      </c>
      <c r="M6" s="101">
        <v>0</v>
      </c>
    </row>
    <row r="7" spans="1:13" s="22" customFormat="1" x14ac:dyDescent="0.25">
      <c r="A7" s="102">
        <v>2016</v>
      </c>
      <c r="B7" s="103">
        <v>2679</v>
      </c>
      <c r="C7" s="104"/>
      <c r="D7" s="162">
        <v>17</v>
      </c>
      <c r="E7" s="104">
        <v>0</v>
      </c>
      <c r="F7" s="106">
        <v>0</v>
      </c>
      <c r="G7" s="104">
        <v>0</v>
      </c>
      <c r="H7" s="105"/>
      <c r="I7" s="104"/>
      <c r="K7" s="100">
        <v>2016</v>
      </c>
      <c r="L7" s="101">
        <v>45</v>
      </c>
      <c r="M7" s="101">
        <v>0</v>
      </c>
    </row>
    <row r="8" spans="1:13" s="22" customFormat="1" ht="15.75" thickBot="1" x14ac:dyDescent="0.3">
      <c r="A8" s="107">
        <v>2017</v>
      </c>
      <c r="B8" s="108"/>
      <c r="C8" s="109"/>
      <c r="D8" s="163">
        <v>22</v>
      </c>
      <c r="E8" s="109">
        <v>0</v>
      </c>
      <c r="F8" s="111">
        <v>0</v>
      </c>
      <c r="G8" s="109">
        <v>0</v>
      </c>
      <c r="H8" s="110"/>
      <c r="I8" s="109"/>
      <c r="K8" s="100">
        <v>2017</v>
      </c>
      <c r="L8" s="101">
        <v>67</v>
      </c>
      <c r="M8" s="101">
        <v>0</v>
      </c>
    </row>
    <row r="9" spans="1:13" s="22" customFormat="1" x14ac:dyDescent="0.25">
      <c r="A9" s="22" t="s">
        <v>157</v>
      </c>
      <c r="K9" s="22" t="s">
        <v>156</v>
      </c>
    </row>
    <row r="10" spans="1:13" s="22" customFormat="1" x14ac:dyDescent="0.25"/>
    <row r="11" spans="1:13" s="22" customFormat="1" ht="14.45" customHeight="1" x14ac:dyDescent="0.25"/>
    <row r="12" spans="1:13" s="22" customFormat="1" x14ac:dyDescent="0.25"/>
    <row r="13" spans="1:13" s="22" customFormat="1" x14ac:dyDescent="0.25"/>
    <row r="14" spans="1:13" s="22" customFormat="1" x14ac:dyDescent="0.25"/>
    <row r="15" spans="1:13" s="22" customFormat="1" x14ac:dyDescent="0.25"/>
    <row r="16" spans="1:13" s="22" customFormat="1" x14ac:dyDescent="0.25"/>
    <row r="17" s="22" customFormat="1" x14ac:dyDescent="0.25"/>
    <row r="18" s="22" customFormat="1" x14ac:dyDescent="0.25"/>
    <row r="19" s="22" customFormat="1" ht="14.45" customHeight="1" x14ac:dyDescent="0.25"/>
    <row r="20" s="22" customFormat="1" ht="14.45" customHeight="1" x14ac:dyDescent="0.25"/>
    <row r="21" s="22" customFormat="1" x14ac:dyDescent="0.25"/>
    <row r="22" s="22" customFormat="1" x14ac:dyDescent="0.25"/>
    <row r="23" s="22" customFormat="1" ht="14.45" customHeight="1" x14ac:dyDescent="0.25"/>
    <row r="24" s="22" customFormat="1" x14ac:dyDescent="0.25"/>
    <row r="25" s="22" customFormat="1" x14ac:dyDescent="0.25"/>
    <row r="26" s="22" customFormat="1" x14ac:dyDescent="0.25"/>
    <row r="27" s="22" customFormat="1" x14ac:dyDescent="0.25"/>
    <row r="28" s="22" customFormat="1" x14ac:dyDescent="0.25"/>
    <row r="29" s="22" customFormat="1" x14ac:dyDescent="0.25"/>
    <row r="30" s="22" customFormat="1" x14ac:dyDescent="0.25"/>
    <row r="31" s="22" customFormat="1" x14ac:dyDescent="0.25"/>
    <row r="32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pans="1:13" s="22" customFormat="1" x14ac:dyDescent="0.25"/>
    <row r="98" spans="1:13" s="22" customFormat="1" x14ac:dyDescent="0.25"/>
    <row r="99" spans="1:13" s="22" customFormat="1" x14ac:dyDescent="0.25"/>
    <row r="100" spans="1:13" s="22" customFormat="1" x14ac:dyDescent="0.25"/>
    <row r="101" spans="1:13" s="22" customFormat="1" x14ac:dyDescent="0.25"/>
    <row r="102" spans="1:13" s="22" customFormat="1" x14ac:dyDescent="0.25"/>
    <row r="103" spans="1:13" s="22" customFormat="1" x14ac:dyDescent="0.25"/>
    <row r="104" spans="1:13" s="22" customFormat="1" x14ac:dyDescent="0.25"/>
    <row r="105" spans="1:13" s="22" customFormat="1" x14ac:dyDescent="0.25"/>
    <row r="106" spans="1:13" s="22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K106" s="20"/>
      <c r="L106" s="20"/>
      <c r="M106" s="20"/>
    </row>
    <row r="107" spans="1:13" s="22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K107" s="20"/>
      <c r="L107" s="20"/>
      <c r="M107" s="20"/>
    </row>
    <row r="108" spans="1:13" s="22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K108" s="20"/>
      <c r="L108" s="20"/>
      <c r="M108" s="20"/>
    </row>
    <row r="109" spans="1:13" s="22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K109" s="20"/>
      <c r="L109" s="20"/>
      <c r="M109" s="20"/>
    </row>
    <row r="110" spans="1:13" s="22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K110" s="20"/>
      <c r="L110" s="20"/>
      <c r="M110" s="20"/>
    </row>
  </sheetData>
  <mergeCells count="2">
    <mergeCell ref="A1:I1"/>
    <mergeCell ref="K1:M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28"/>
  <sheetViews>
    <sheetView zoomScale="82" zoomScaleNormal="82" workbookViewId="0">
      <selection activeCell="A2" sqref="A2"/>
    </sheetView>
  </sheetViews>
  <sheetFormatPr defaultRowHeight="15" x14ac:dyDescent="0.25"/>
  <cols>
    <col min="1" max="1" width="11.140625" style="20" customWidth="1"/>
    <col min="2" max="2" width="23.5703125" style="20" customWidth="1"/>
    <col min="3" max="3" width="31.140625" style="20" customWidth="1"/>
    <col min="4" max="4" width="9.140625" style="20"/>
    <col min="5" max="5" width="9.7109375" style="20" customWidth="1"/>
    <col min="6" max="6" width="44.28515625" style="20" customWidth="1"/>
    <col min="7" max="7" width="15.28515625" style="20" customWidth="1"/>
    <col min="8" max="8" width="9.140625" style="20"/>
    <col min="9" max="9" width="18.42578125" style="20" customWidth="1"/>
    <col min="10" max="10" width="19.28515625" style="20" customWidth="1"/>
    <col min="11" max="11" width="26.28515625" style="20" customWidth="1"/>
    <col min="12" max="12" width="15.5703125" style="20" customWidth="1"/>
    <col min="13" max="13" width="19.85546875" style="20" customWidth="1"/>
    <col min="14" max="14" width="19.140625" style="20" customWidth="1"/>
    <col min="15" max="15" width="9.140625" style="20"/>
    <col min="16" max="16" width="14.42578125" style="20" customWidth="1"/>
    <col min="17" max="17" width="22" style="20" customWidth="1"/>
    <col min="18" max="18" width="27.140625" style="20" customWidth="1"/>
    <col min="19" max="20" width="9.140625" style="20"/>
    <col min="21" max="21" width="18" style="20" customWidth="1"/>
    <col min="22" max="22" width="18.5703125" style="20" customWidth="1"/>
    <col min="23" max="23" width="16.5703125" style="20" customWidth="1"/>
    <col min="24" max="24" width="17.85546875" style="20" customWidth="1"/>
    <col min="25" max="25" width="18.42578125" style="20" customWidth="1"/>
    <col min="26" max="27" width="9.140625" style="20"/>
    <col min="28" max="28" width="17.7109375" style="20" customWidth="1"/>
    <col min="29" max="29" width="18.42578125" style="20" customWidth="1"/>
    <col min="30" max="30" width="20" style="20" customWidth="1"/>
    <col min="31" max="31" width="16.85546875" style="20" customWidth="1"/>
    <col min="32" max="32" width="16.140625" style="20" customWidth="1"/>
    <col min="33" max="33" width="9.140625" style="20"/>
    <col min="34" max="34" width="11.42578125" style="20" customWidth="1"/>
    <col min="35" max="35" width="19.140625" style="20" customWidth="1"/>
    <col min="36" max="36" width="19.5703125" style="20" customWidth="1"/>
    <col min="37" max="37" width="19.7109375" style="20" customWidth="1"/>
    <col min="38" max="38" width="23.28515625" style="20" customWidth="1"/>
    <col min="39" max="39" width="9.140625" style="20"/>
    <col min="40" max="40" width="41.140625" style="20" customWidth="1"/>
    <col min="41" max="41" width="18.28515625" style="20" customWidth="1"/>
    <col min="42" max="42" width="20.5703125" style="20" customWidth="1"/>
    <col min="43" max="44" width="9.140625" style="20"/>
    <col min="45" max="45" width="16.28515625" style="20" customWidth="1"/>
    <col min="46" max="46" width="18.140625" style="20" customWidth="1"/>
    <col min="47" max="47" width="17.28515625" style="20" customWidth="1"/>
    <col min="48" max="48" width="18.5703125" style="20" customWidth="1"/>
    <col min="49" max="49" width="16.28515625" style="20" customWidth="1"/>
    <col min="50" max="50" width="17.7109375" style="20" customWidth="1"/>
    <col min="51" max="51" width="9.140625" style="20"/>
    <col min="52" max="52" width="12.28515625" style="20" customWidth="1"/>
    <col min="53" max="53" width="24.85546875" style="20" customWidth="1"/>
    <col min="54" max="54" width="24.28515625" style="20" customWidth="1"/>
    <col min="55" max="55" width="16.7109375" style="20" customWidth="1"/>
    <col min="56" max="56" width="15.140625" style="20" customWidth="1"/>
    <col min="57" max="57" width="17.28515625" style="20" customWidth="1"/>
    <col min="58" max="58" width="9.140625" style="20"/>
    <col min="59" max="59" width="11.85546875" style="20" customWidth="1"/>
    <col min="60" max="60" width="17.42578125" style="20" customWidth="1"/>
    <col min="61" max="61" width="16.140625" style="20" customWidth="1"/>
    <col min="62" max="62" width="22.42578125" style="20" customWidth="1"/>
    <col min="63" max="63" width="9.140625" style="20"/>
    <col min="64" max="64" width="20.42578125" style="20" customWidth="1"/>
    <col min="65" max="65" width="37" style="20" customWidth="1"/>
    <col min="66" max="16384" width="9.140625" style="20"/>
  </cols>
  <sheetData>
    <row r="1" spans="1:72" s="58" customFormat="1" ht="32.25" customHeight="1" x14ac:dyDescent="0.35">
      <c r="A1" s="215" t="s">
        <v>24</v>
      </c>
      <c r="B1" s="215"/>
      <c r="C1" s="215"/>
      <c r="E1" s="205" t="s">
        <v>102</v>
      </c>
      <c r="F1" s="205"/>
      <c r="H1" s="191" t="s">
        <v>236</v>
      </c>
      <c r="I1" s="191"/>
      <c r="J1" s="191"/>
      <c r="K1" s="191"/>
      <c r="L1" s="191"/>
      <c r="M1" s="191"/>
      <c r="N1" s="191"/>
      <c r="P1" s="214" t="s">
        <v>25</v>
      </c>
      <c r="Q1" s="214"/>
      <c r="R1" s="214"/>
      <c r="T1" s="191" t="s">
        <v>26</v>
      </c>
      <c r="U1" s="191"/>
      <c r="V1" s="191"/>
      <c r="W1" s="191"/>
      <c r="X1" s="191"/>
      <c r="Y1" s="112"/>
      <c r="AA1" s="186" t="s">
        <v>27</v>
      </c>
      <c r="AB1" s="186"/>
      <c r="AC1" s="186"/>
      <c r="AD1" s="186"/>
      <c r="AE1" s="186"/>
      <c r="AF1" s="113"/>
      <c r="AH1" s="225" t="s">
        <v>170</v>
      </c>
      <c r="AI1" s="225"/>
      <c r="AJ1" s="225"/>
      <c r="AK1" s="225"/>
      <c r="AL1" s="225"/>
      <c r="AN1" s="224" t="s">
        <v>237</v>
      </c>
      <c r="AO1" s="224"/>
      <c r="AP1" s="224"/>
      <c r="AR1" s="191" t="s">
        <v>112</v>
      </c>
      <c r="AS1" s="191"/>
      <c r="AT1" s="191"/>
      <c r="AU1" s="191"/>
      <c r="AV1" s="191"/>
      <c r="AW1" s="191"/>
      <c r="AX1" s="191"/>
      <c r="AZ1" s="214" t="s">
        <v>97</v>
      </c>
      <c r="BA1" s="214"/>
      <c r="BB1" s="214"/>
      <c r="BC1" s="214"/>
      <c r="BD1" s="214"/>
      <c r="BE1" s="214"/>
      <c r="BG1" s="215" t="s">
        <v>238</v>
      </c>
      <c r="BH1" s="215"/>
      <c r="BI1" s="215"/>
      <c r="BJ1" s="215"/>
      <c r="BL1" s="215" t="s">
        <v>28</v>
      </c>
      <c r="BM1" s="215"/>
    </row>
    <row r="2" spans="1:72" ht="109.5" customHeight="1" x14ac:dyDescent="0.25">
      <c r="A2" s="32" t="s">
        <v>91</v>
      </c>
      <c r="B2" s="30" t="s">
        <v>239</v>
      </c>
      <c r="C2" s="30" t="s">
        <v>240</v>
      </c>
      <c r="E2" s="34" t="s">
        <v>91</v>
      </c>
      <c r="F2" s="179" t="s">
        <v>241</v>
      </c>
      <c r="G2" s="183"/>
      <c r="H2" s="178" t="s">
        <v>91</v>
      </c>
      <c r="I2" s="24" t="s">
        <v>29</v>
      </c>
      <c r="J2" s="24" t="s">
        <v>30</v>
      </c>
      <c r="K2" s="24" t="s">
        <v>31</v>
      </c>
      <c r="L2" s="24" t="s">
        <v>242</v>
      </c>
      <c r="M2" s="24" t="s">
        <v>243</v>
      </c>
      <c r="N2" s="24" t="s">
        <v>32</v>
      </c>
      <c r="P2" s="32" t="s">
        <v>91</v>
      </c>
      <c r="Q2" s="30" t="s">
        <v>244</v>
      </c>
      <c r="R2" s="30" t="s">
        <v>33</v>
      </c>
      <c r="T2" s="34" t="s">
        <v>91</v>
      </c>
      <c r="U2" s="24" t="s">
        <v>34</v>
      </c>
      <c r="V2" s="24" t="s">
        <v>35</v>
      </c>
      <c r="W2" s="24" t="s">
        <v>36</v>
      </c>
      <c r="X2" s="24" t="s">
        <v>37</v>
      </c>
      <c r="Y2" s="24" t="s">
        <v>245</v>
      </c>
      <c r="AA2" s="34" t="s">
        <v>91</v>
      </c>
      <c r="AB2" s="24" t="s">
        <v>246</v>
      </c>
      <c r="AC2" s="24" t="s">
        <v>247</v>
      </c>
      <c r="AD2" s="24" t="s">
        <v>133</v>
      </c>
      <c r="AE2" s="24" t="s">
        <v>165</v>
      </c>
      <c r="AH2" s="32" t="s">
        <v>91</v>
      </c>
      <c r="AI2" s="30" t="s">
        <v>166</v>
      </c>
      <c r="AJ2" s="24" t="s">
        <v>167</v>
      </c>
      <c r="AK2" s="24" t="s">
        <v>168</v>
      </c>
      <c r="AL2" s="30" t="s">
        <v>169</v>
      </c>
      <c r="AN2" s="114" t="s">
        <v>38</v>
      </c>
      <c r="AO2" s="221" t="s">
        <v>39</v>
      </c>
      <c r="AP2" s="221"/>
      <c r="AR2" s="34" t="s">
        <v>91</v>
      </c>
      <c r="AS2" s="24" t="s">
        <v>134</v>
      </c>
      <c r="AT2" s="24" t="s">
        <v>171</v>
      </c>
      <c r="AU2" s="24" t="s">
        <v>248</v>
      </c>
      <c r="AV2" s="24" t="s">
        <v>249</v>
      </c>
      <c r="AW2" s="24" t="s">
        <v>250</v>
      </c>
      <c r="AX2" s="24" t="s">
        <v>251</v>
      </c>
      <c r="AZ2" s="210" t="s">
        <v>135</v>
      </c>
      <c r="BA2" s="30" t="s">
        <v>252</v>
      </c>
      <c r="BB2" s="30" t="s">
        <v>253</v>
      </c>
      <c r="BC2" s="30" t="s">
        <v>107</v>
      </c>
      <c r="BD2" s="210" t="s">
        <v>254</v>
      </c>
      <c r="BE2" s="210"/>
      <c r="BG2" s="207" t="s">
        <v>135</v>
      </c>
      <c r="BH2" s="115" t="s">
        <v>255</v>
      </c>
      <c r="BI2" s="115" t="s">
        <v>256</v>
      </c>
      <c r="BJ2" s="30" t="s">
        <v>257</v>
      </c>
      <c r="BL2" s="207" t="s">
        <v>135</v>
      </c>
      <c r="BM2" s="30" t="s">
        <v>258</v>
      </c>
    </row>
    <row r="3" spans="1:72" ht="34.5" customHeight="1" x14ac:dyDescent="0.25">
      <c r="A3" s="37">
        <v>2012</v>
      </c>
      <c r="B3" s="17">
        <v>0</v>
      </c>
      <c r="C3" s="153">
        <v>77</v>
      </c>
      <c r="D3" s="176"/>
      <c r="E3" s="52">
        <v>2012</v>
      </c>
      <c r="F3" s="180">
        <v>92</v>
      </c>
      <c r="G3" s="184"/>
      <c r="H3" s="181">
        <v>2012</v>
      </c>
      <c r="I3" s="149">
        <v>44</v>
      </c>
      <c r="J3" s="148">
        <v>33</v>
      </c>
      <c r="K3" s="148">
        <v>143</v>
      </c>
      <c r="L3" s="148">
        <v>36</v>
      </c>
      <c r="M3" s="148">
        <v>0</v>
      </c>
      <c r="N3" s="148">
        <v>0</v>
      </c>
      <c r="P3" s="37">
        <v>2012</v>
      </c>
      <c r="Q3" s="76">
        <v>2</v>
      </c>
      <c r="R3" s="144">
        <v>247</v>
      </c>
      <c r="T3" s="52">
        <v>2012</v>
      </c>
      <c r="U3" s="75">
        <v>0</v>
      </c>
      <c r="V3" s="76">
        <v>27493</v>
      </c>
      <c r="W3" s="76">
        <v>11657</v>
      </c>
      <c r="X3" s="76">
        <v>0</v>
      </c>
      <c r="Y3" s="76">
        <v>2</v>
      </c>
      <c r="AA3" s="52">
        <v>2012</v>
      </c>
      <c r="AB3" s="17">
        <v>0</v>
      </c>
      <c r="AC3" s="17">
        <v>0</v>
      </c>
      <c r="AD3" s="89">
        <v>0</v>
      </c>
      <c r="AE3" s="89">
        <v>3</v>
      </c>
      <c r="AH3" s="37">
        <v>2012</v>
      </c>
      <c r="AI3" s="89">
        <f>SUM(AJ3:AL3)</f>
        <v>17</v>
      </c>
      <c r="AJ3" s="89">
        <v>0</v>
      </c>
      <c r="AK3" s="89">
        <v>3</v>
      </c>
      <c r="AL3" s="17">
        <v>14</v>
      </c>
      <c r="AN3" s="116" t="s">
        <v>42</v>
      </c>
      <c r="AO3" s="222">
        <v>3</v>
      </c>
      <c r="AP3" s="223"/>
      <c r="AR3" s="52">
        <v>2012</v>
      </c>
      <c r="AS3" s="75">
        <v>805</v>
      </c>
      <c r="AT3" s="75">
        <v>13</v>
      </c>
      <c r="AU3" s="75">
        <v>420</v>
      </c>
      <c r="AV3" s="75">
        <v>5</v>
      </c>
      <c r="AW3" s="75">
        <v>367</v>
      </c>
      <c r="AX3" s="75">
        <v>0</v>
      </c>
      <c r="AZ3" s="210"/>
      <c r="BA3" s="32" t="s">
        <v>5</v>
      </c>
      <c r="BB3" s="32" t="s">
        <v>5</v>
      </c>
      <c r="BC3" s="32" t="s">
        <v>5</v>
      </c>
      <c r="BD3" s="32" t="s">
        <v>5</v>
      </c>
      <c r="BE3" s="32" t="s">
        <v>6</v>
      </c>
      <c r="BG3" s="207"/>
      <c r="BH3" s="30" t="s">
        <v>98</v>
      </c>
      <c r="BI3" s="30" t="s">
        <v>98</v>
      </c>
      <c r="BJ3" s="30" t="s">
        <v>39</v>
      </c>
      <c r="BL3" s="207"/>
      <c r="BM3" s="117" t="s">
        <v>3</v>
      </c>
      <c r="BO3" s="152"/>
      <c r="BP3" s="152"/>
      <c r="BQ3" s="152"/>
      <c r="BR3" s="152"/>
      <c r="BS3" s="152"/>
    </row>
    <row r="4" spans="1:72" ht="22.5" customHeight="1" x14ac:dyDescent="0.25">
      <c r="A4" s="37">
        <v>2013</v>
      </c>
      <c r="B4" s="17">
        <v>0</v>
      </c>
      <c r="C4" s="153">
        <v>22</v>
      </c>
      <c r="D4" s="176"/>
      <c r="E4" s="52">
        <v>2013</v>
      </c>
      <c r="F4" s="180">
        <v>73</v>
      </c>
      <c r="G4" s="184"/>
      <c r="H4" s="181">
        <v>2013</v>
      </c>
      <c r="I4" s="149">
        <v>15</v>
      </c>
      <c r="J4" s="150">
        <v>25</v>
      </c>
      <c r="K4" s="150">
        <v>164</v>
      </c>
      <c r="L4" s="150">
        <v>306</v>
      </c>
      <c r="M4" s="148">
        <v>0</v>
      </c>
      <c r="N4" s="148">
        <v>0</v>
      </c>
      <c r="P4" s="37">
        <v>2013</v>
      </c>
      <c r="Q4" s="76">
        <v>2</v>
      </c>
      <c r="R4" s="144">
        <v>235</v>
      </c>
      <c r="T4" s="52">
        <v>2013</v>
      </c>
      <c r="U4" s="75">
        <v>0</v>
      </c>
      <c r="V4" s="76">
        <v>20210</v>
      </c>
      <c r="W4" s="76">
        <v>12719</v>
      </c>
      <c r="X4" s="76">
        <v>0</v>
      </c>
      <c r="Y4" s="76">
        <v>2</v>
      </c>
      <c r="AA4" s="52">
        <v>2013</v>
      </c>
      <c r="AB4" s="17">
        <v>0</v>
      </c>
      <c r="AC4" s="17">
        <v>0</v>
      </c>
      <c r="AD4" s="89">
        <v>0</v>
      </c>
      <c r="AE4" s="89">
        <v>3</v>
      </c>
      <c r="AH4" s="37">
        <v>2013</v>
      </c>
      <c r="AI4" s="89">
        <f t="shared" ref="AI4:AI8" si="0">SUM(AJ4:AL4)</f>
        <v>17</v>
      </c>
      <c r="AJ4" s="89">
        <v>0</v>
      </c>
      <c r="AK4" s="89">
        <v>3</v>
      </c>
      <c r="AL4" s="89">
        <v>14</v>
      </c>
      <c r="AN4" s="116" t="s">
        <v>43</v>
      </c>
      <c r="AO4" s="222">
        <v>2</v>
      </c>
      <c r="AP4" s="223"/>
      <c r="AR4" s="52">
        <v>2013</v>
      </c>
      <c r="AS4" s="75">
        <v>761</v>
      </c>
      <c r="AT4" s="75">
        <v>15</v>
      </c>
      <c r="AU4" s="75">
        <v>430</v>
      </c>
      <c r="AV4" s="75">
        <v>5</v>
      </c>
      <c r="AW4" s="75">
        <v>362</v>
      </c>
      <c r="AX4" s="75">
        <v>0</v>
      </c>
      <c r="AZ4" s="37" t="s">
        <v>159</v>
      </c>
      <c r="BA4" s="17">
        <v>247</v>
      </c>
      <c r="BB4" s="17">
        <v>161</v>
      </c>
      <c r="BC4" s="39">
        <f t="shared" ref="BC4" si="1">BA4+BB4</f>
        <v>408</v>
      </c>
      <c r="BD4" s="17">
        <v>264</v>
      </c>
      <c r="BE4" s="62">
        <f t="shared" ref="BE4" si="2">BD4/BC4</f>
        <v>0.6470588235294118</v>
      </c>
      <c r="BG4" s="37" t="s">
        <v>159</v>
      </c>
      <c r="BH4" s="118">
        <v>0</v>
      </c>
      <c r="BI4" s="118">
        <v>18</v>
      </c>
      <c r="BJ4" s="76">
        <v>1</v>
      </c>
      <c r="BL4" s="37" t="s">
        <v>159</v>
      </c>
      <c r="BM4" s="18">
        <v>26</v>
      </c>
    </row>
    <row r="5" spans="1:72" ht="19.5" customHeight="1" x14ac:dyDescent="0.25">
      <c r="A5" s="37">
        <v>2014</v>
      </c>
      <c r="B5" s="17">
        <v>0</v>
      </c>
      <c r="C5" s="153">
        <v>7</v>
      </c>
      <c r="D5" s="176"/>
      <c r="E5" s="52">
        <v>2014</v>
      </c>
      <c r="F5" s="180">
        <v>72</v>
      </c>
      <c r="G5" s="184"/>
      <c r="H5" s="181">
        <v>2014</v>
      </c>
      <c r="I5" s="149">
        <v>13</v>
      </c>
      <c r="J5" s="150">
        <v>23</v>
      </c>
      <c r="K5" s="150">
        <v>176</v>
      </c>
      <c r="L5" s="150">
        <v>344</v>
      </c>
      <c r="M5" s="148">
        <v>0</v>
      </c>
      <c r="N5" s="148">
        <v>0</v>
      </c>
      <c r="P5" s="37">
        <v>2014</v>
      </c>
      <c r="Q5" s="76">
        <v>3</v>
      </c>
      <c r="R5" s="144">
        <v>155</v>
      </c>
      <c r="T5" s="52">
        <v>2014</v>
      </c>
      <c r="U5" s="75">
        <v>0</v>
      </c>
      <c r="V5" s="76">
        <v>26843</v>
      </c>
      <c r="W5" s="76">
        <v>14790</v>
      </c>
      <c r="X5" s="76">
        <v>0</v>
      </c>
      <c r="Y5" s="76">
        <v>2</v>
      </c>
      <c r="AA5" s="52">
        <v>2014</v>
      </c>
      <c r="AB5" s="17">
        <v>0</v>
      </c>
      <c r="AC5" s="17">
        <v>0</v>
      </c>
      <c r="AD5" s="89">
        <v>0</v>
      </c>
      <c r="AE5" s="89">
        <v>3</v>
      </c>
      <c r="AH5" s="37">
        <v>2014</v>
      </c>
      <c r="AI5" s="89">
        <f t="shared" si="0"/>
        <v>17</v>
      </c>
      <c r="AJ5" s="89">
        <v>0</v>
      </c>
      <c r="AK5" s="89">
        <v>3</v>
      </c>
      <c r="AL5" s="89">
        <v>14</v>
      </c>
      <c r="AN5" s="116" t="s">
        <v>44</v>
      </c>
      <c r="AO5" s="222">
        <v>360</v>
      </c>
      <c r="AP5" s="223"/>
      <c r="AR5" s="52">
        <v>2014</v>
      </c>
      <c r="AS5" s="75">
        <v>783</v>
      </c>
      <c r="AT5" s="75">
        <v>14</v>
      </c>
      <c r="AU5" s="75">
        <v>389</v>
      </c>
      <c r="AV5" s="75">
        <v>4</v>
      </c>
      <c r="AW5" s="75">
        <v>369</v>
      </c>
      <c r="AX5" s="75">
        <v>0</v>
      </c>
      <c r="AZ5" s="37" t="s">
        <v>45</v>
      </c>
      <c r="BA5" s="17">
        <v>304</v>
      </c>
      <c r="BB5" s="17">
        <v>171</v>
      </c>
      <c r="BC5" s="39">
        <f t="shared" ref="BC5:BC9" si="3">BA5+BB5</f>
        <v>475</v>
      </c>
      <c r="BD5" s="17">
        <v>355</v>
      </c>
      <c r="BE5" s="62">
        <f t="shared" ref="BE5:BE9" si="4">BD5/BC5</f>
        <v>0.74736842105263157</v>
      </c>
      <c r="BG5" s="37" t="s">
        <v>45</v>
      </c>
      <c r="BH5" s="118">
        <v>0</v>
      </c>
      <c r="BI5" s="118">
        <v>21</v>
      </c>
      <c r="BJ5" s="76">
        <v>1</v>
      </c>
      <c r="BL5" s="37" t="s">
        <v>45</v>
      </c>
      <c r="BM5" s="18">
        <v>42</v>
      </c>
      <c r="BP5" s="152"/>
      <c r="BQ5" s="152"/>
      <c r="BR5" s="152"/>
      <c r="BS5" s="152"/>
      <c r="BT5" s="152"/>
    </row>
    <row r="6" spans="1:72" ht="32.25" customHeight="1" x14ac:dyDescent="0.25">
      <c r="A6" s="37">
        <v>2015</v>
      </c>
      <c r="B6" s="17">
        <v>0</v>
      </c>
      <c r="C6" s="158">
        <v>5</v>
      </c>
      <c r="D6" s="177"/>
      <c r="E6" s="52">
        <v>2015</v>
      </c>
      <c r="F6" s="180">
        <v>58</v>
      </c>
      <c r="G6" s="184"/>
      <c r="H6" s="181">
        <v>2015</v>
      </c>
      <c r="I6" s="149">
        <v>178</v>
      </c>
      <c r="J6" s="150">
        <v>14</v>
      </c>
      <c r="K6" s="150">
        <v>189</v>
      </c>
      <c r="L6" s="150">
        <v>413</v>
      </c>
      <c r="M6" s="148">
        <v>0</v>
      </c>
      <c r="N6" s="148">
        <v>0</v>
      </c>
      <c r="P6" s="37">
        <v>2015</v>
      </c>
      <c r="Q6" s="76">
        <v>3</v>
      </c>
      <c r="R6" s="144">
        <v>128</v>
      </c>
      <c r="T6" s="52">
        <v>2015</v>
      </c>
      <c r="U6" s="75">
        <v>0</v>
      </c>
      <c r="V6" s="76">
        <v>26268</v>
      </c>
      <c r="W6" s="76">
        <v>16121</v>
      </c>
      <c r="X6" s="76">
        <v>0</v>
      </c>
      <c r="Y6" s="76">
        <v>2</v>
      </c>
      <c r="AA6" s="52">
        <v>2015</v>
      </c>
      <c r="AB6" s="17">
        <v>1</v>
      </c>
      <c r="AC6" s="17">
        <v>23</v>
      </c>
      <c r="AD6" s="89">
        <v>4</v>
      </c>
      <c r="AE6" s="89">
        <v>3</v>
      </c>
      <c r="AH6" s="37">
        <v>2015</v>
      </c>
      <c r="AI6" s="89">
        <f t="shared" si="0"/>
        <v>41</v>
      </c>
      <c r="AJ6" s="89">
        <v>24</v>
      </c>
      <c r="AK6" s="89">
        <v>3</v>
      </c>
      <c r="AL6" s="89">
        <v>14</v>
      </c>
      <c r="AN6" s="119" t="s">
        <v>108</v>
      </c>
      <c r="AO6" s="222">
        <v>13</v>
      </c>
      <c r="AP6" s="223"/>
      <c r="AR6" s="52">
        <v>2015</v>
      </c>
      <c r="AS6" s="75">
        <v>771</v>
      </c>
      <c r="AT6" s="75">
        <v>14</v>
      </c>
      <c r="AU6" s="75">
        <v>388</v>
      </c>
      <c r="AV6" s="75">
        <v>4</v>
      </c>
      <c r="AW6" s="75">
        <v>370</v>
      </c>
      <c r="AX6" s="75">
        <v>0</v>
      </c>
      <c r="AZ6" s="37" t="s">
        <v>48</v>
      </c>
      <c r="BA6" s="17">
        <v>313</v>
      </c>
      <c r="BB6" s="17">
        <v>180</v>
      </c>
      <c r="BC6" s="39">
        <f t="shared" si="3"/>
        <v>493</v>
      </c>
      <c r="BD6" s="17">
        <v>349</v>
      </c>
      <c r="BE6" s="62">
        <f t="shared" si="4"/>
        <v>0.7079107505070994</v>
      </c>
      <c r="BG6" s="37" t="s">
        <v>48</v>
      </c>
      <c r="BH6" s="118">
        <v>0</v>
      </c>
      <c r="BI6" s="118">
        <v>23</v>
      </c>
      <c r="BJ6" s="76">
        <v>1</v>
      </c>
      <c r="BL6" s="37" t="s">
        <v>48</v>
      </c>
      <c r="BM6" s="18">
        <v>31</v>
      </c>
    </row>
    <row r="7" spans="1:72" ht="20.25" customHeight="1" x14ac:dyDescent="0.25">
      <c r="A7" s="37">
        <v>2016</v>
      </c>
      <c r="B7" s="17">
        <v>0</v>
      </c>
      <c r="C7" s="158">
        <v>2</v>
      </c>
      <c r="D7" s="177"/>
      <c r="E7" s="52">
        <v>2016</v>
      </c>
      <c r="F7" s="180">
        <v>48</v>
      </c>
      <c r="G7" s="184"/>
      <c r="H7" s="181">
        <v>2016</v>
      </c>
      <c r="I7" s="17">
        <v>177</v>
      </c>
      <c r="J7" s="89">
        <v>17</v>
      </c>
      <c r="K7" s="89">
        <v>195</v>
      </c>
      <c r="L7" s="89">
        <v>466</v>
      </c>
      <c r="M7" s="89">
        <v>0</v>
      </c>
      <c r="N7" s="89">
        <v>129</v>
      </c>
      <c r="P7" s="37">
        <v>2016</v>
      </c>
      <c r="Q7" s="76">
        <v>3</v>
      </c>
      <c r="R7" s="76">
        <v>200</v>
      </c>
      <c r="T7" s="52">
        <v>2016</v>
      </c>
      <c r="U7" s="75">
        <v>0</v>
      </c>
      <c r="V7" s="76">
        <v>29297</v>
      </c>
      <c r="W7" s="76">
        <v>17858</v>
      </c>
      <c r="X7" s="76">
        <v>0</v>
      </c>
      <c r="Y7" s="76">
        <v>2</v>
      </c>
      <c r="AA7" s="52">
        <v>2016</v>
      </c>
      <c r="AB7" s="17">
        <v>1</v>
      </c>
      <c r="AC7" s="17">
        <v>24</v>
      </c>
      <c r="AD7" s="89">
        <v>3</v>
      </c>
      <c r="AE7" s="89">
        <v>3</v>
      </c>
      <c r="AH7" s="37">
        <v>2016</v>
      </c>
      <c r="AI7" s="89">
        <f t="shared" si="0"/>
        <v>48</v>
      </c>
      <c r="AJ7" s="89">
        <v>24</v>
      </c>
      <c r="AK7" s="89">
        <v>3</v>
      </c>
      <c r="AL7" s="89">
        <v>21</v>
      </c>
      <c r="AN7" s="116" t="s">
        <v>47</v>
      </c>
      <c r="AO7" s="222" t="s">
        <v>274</v>
      </c>
      <c r="AP7" s="223"/>
      <c r="AR7" s="52">
        <v>2016</v>
      </c>
      <c r="AS7" s="75">
        <v>762</v>
      </c>
      <c r="AT7" s="75">
        <v>17</v>
      </c>
      <c r="AU7" s="75">
        <v>465</v>
      </c>
      <c r="AV7" s="75">
        <v>5</v>
      </c>
      <c r="AW7" s="75">
        <v>422</v>
      </c>
      <c r="AX7" s="75">
        <v>0</v>
      </c>
      <c r="AZ7" s="37" t="s">
        <v>50</v>
      </c>
      <c r="BA7" s="17">
        <v>344</v>
      </c>
      <c r="BB7" s="17">
        <v>203</v>
      </c>
      <c r="BC7" s="39">
        <f t="shared" si="3"/>
        <v>547</v>
      </c>
      <c r="BD7" s="17">
        <v>374</v>
      </c>
      <c r="BE7" s="62">
        <f t="shared" si="4"/>
        <v>0.68372943327239488</v>
      </c>
      <c r="BG7" s="37" t="s">
        <v>50</v>
      </c>
      <c r="BH7" s="118">
        <v>0</v>
      </c>
      <c r="BI7" s="118">
        <v>23</v>
      </c>
      <c r="BJ7" s="76">
        <v>1</v>
      </c>
      <c r="BL7" s="37" t="s">
        <v>50</v>
      </c>
      <c r="BM7" s="18">
        <v>33</v>
      </c>
    </row>
    <row r="8" spans="1:72" ht="18" customHeight="1" x14ac:dyDescent="0.25">
      <c r="A8" s="37">
        <v>2017</v>
      </c>
      <c r="B8" s="17">
        <v>1</v>
      </c>
      <c r="C8" s="158">
        <v>3</v>
      </c>
      <c r="D8" s="177"/>
      <c r="E8" s="52">
        <v>2017</v>
      </c>
      <c r="F8" s="180">
        <v>33</v>
      </c>
      <c r="G8" s="184"/>
      <c r="H8" s="181">
        <v>2017</v>
      </c>
      <c r="I8" s="17">
        <v>182</v>
      </c>
      <c r="J8" s="89">
        <v>13</v>
      </c>
      <c r="K8" s="89">
        <v>205</v>
      </c>
      <c r="L8" s="89">
        <v>571</v>
      </c>
      <c r="M8" s="89">
        <v>0</v>
      </c>
      <c r="N8" s="89">
        <v>118</v>
      </c>
      <c r="P8" s="37">
        <v>2017</v>
      </c>
      <c r="Q8" s="76">
        <v>4</v>
      </c>
      <c r="R8" s="76">
        <v>190</v>
      </c>
      <c r="T8" s="52">
        <v>2017</v>
      </c>
      <c r="U8" s="75">
        <v>0</v>
      </c>
      <c r="V8" s="76">
        <v>26245</v>
      </c>
      <c r="W8" s="76">
        <v>16078</v>
      </c>
      <c r="X8" s="76">
        <v>0</v>
      </c>
      <c r="Y8" s="76">
        <v>2</v>
      </c>
      <c r="AA8" s="52">
        <v>2017</v>
      </c>
      <c r="AB8" s="17">
        <v>1</v>
      </c>
      <c r="AC8" s="17">
        <v>24</v>
      </c>
      <c r="AD8" s="89">
        <v>3</v>
      </c>
      <c r="AE8" s="89">
        <v>3</v>
      </c>
      <c r="AH8" s="37">
        <v>2017</v>
      </c>
      <c r="AI8" s="89">
        <f t="shared" si="0"/>
        <v>46</v>
      </c>
      <c r="AJ8" s="89">
        <v>24</v>
      </c>
      <c r="AK8" s="89">
        <v>3</v>
      </c>
      <c r="AL8" s="89">
        <v>19</v>
      </c>
      <c r="AN8" s="116" t="s">
        <v>49</v>
      </c>
      <c r="AO8" s="222" t="s">
        <v>275</v>
      </c>
      <c r="AP8" s="223"/>
      <c r="AR8" s="52">
        <v>2017</v>
      </c>
      <c r="AS8" s="75">
        <v>760</v>
      </c>
      <c r="AT8" s="75">
        <v>17</v>
      </c>
      <c r="AU8" s="75">
        <v>465</v>
      </c>
      <c r="AV8" s="75">
        <v>5</v>
      </c>
      <c r="AW8" s="75">
        <v>438</v>
      </c>
      <c r="AX8" s="75">
        <v>0</v>
      </c>
      <c r="AZ8" s="37" t="s">
        <v>52</v>
      </c>
      <c r="BA8" s="17">
        <v>348</v>
      </c>
      <c r="BB8" s="17">
        <v>207</v>
      </c>
      <c r="BC8" s="39">
        <f t="shared" si="3"/>
        <v>555</v>
      </c>
      <c r="BD8" s="17">
        <v>365</v>
      </c>
      <c r="BE8" s="62">
        <f t="shared" si="4"/>
        <v>0.65765765765765771</v>
      </c>
      <c r="BG8" s="37" t="s">
        <v>52</v>
      </c>
      <c r="BH8" s="118">
        <v>0</v>
      </c>
      <c r="BI8" s="118">
        <v>24</v>
      </c>
      <c r="BJ8" s="76">
        <v>1</v>
      </c>
      <c r="BL8" s="37" t="s">
        <v>52</v>
      </c>
      <c r="BM8" s="18">
        <v>43</v>
      </c>
    </row>
    <row r="9" spans="1:72" ht="20.25" customHeight="1" x14ac:dyDescent="0.25">
      <c r="A9" s="20" t="s">
        <v>156</v>
      </c>
      <c r="E9" s="20" t="s">
        <v>57</v>
      </c>
      <c r="G9" s="182"/>
      <c r="H9" s="20" t="s">
        <v>57</v>
      </c>
      <c r="P9" s="20" t="s">
        <v>58</v>
      </c>
      <c r="T9" s="20" t="s">
        <v>58</v>
      </c>
      <c r="AA9" s="20" t="s">
        <v>158</v>
      </c>
      <c r="AH9" s="20" t="s">
        <v>59</v>
      </c>
      <c r="AN9" s="114" t="s">
        <v>51</v>
      </c>
      <c r="AO9" s="114" t="s">
        <v>3</v>
      </c>
      <c r="AP9" s="120" t="s">
        <v>41</v>
      </c>
      <c r="AR9" s="20" t="s">
        <v>158</v>
      </c>
      <c r="AZ9" s="37" t="s">
        <v>54</v>
      </c>
      <c r="BA9" s="17">
        <v>337</v>
      </c>
      <c r="BB9" s="17">
        <v>246</v>
      </c>
      <c r="BC9" s="39">
        <f t="shared" si="3"/>
        <v>583</v>
      </c>
      <c r="BD9" s="17">
        <v>377</v>
      </c>
      <c r="BE9" s="62">
        <f t="shared" si="4"/>
        <v>0.64665523156089189</v>
      </c>
      <c r="BG9" s="37" t="s">
        <v>54</v>
      </c>
      <c r="BH9" s="118">
        <v>0</v>
      </c>
      <c r="BI9" s="118">
        <v>24</v>
      </c>
      <c r="BJ9" s="76">
        <v>1</v>
      </c>
      <c r="BL9" s="37" t="s">
        <v>54</v>
      </c>
      <c r="BM9" s="18">
        <v>41</v>
      </c>
    </row>
    <row r="10" spans="1:72" x14ac:dyDescent="0.25">
      <c r="AN10" s="116" t="s">
        <v>53</v>
      </c>
      <c r="AO10" s="185">
        <v>28</v>
      </c>
      <c r="AP10" s="71">
        <v>2</v>
      </c>
      <c r="AZ10" s="20" t="s">
        <v>156</v>
      </c>
      <c r="BA10" s="121"/>
      <c r="BB10" s="121"/>
      <c r="BC10" s="121"/>
      <c r="BD10" s="121"/>
      <c r="BE10" s="121"/>
      <c r="BG10" s="20" t="s">
        <v>156</v>
      </c>
      <c r="BH10" s="121"/>
      <c r="BI10" s="121"/>
      <c r="BJ10" s="121"/>
      <c r="BL10" s="20" t="s">
        <v>160</v>
      </c>
    </row>
    <row r="11" spans="1:72" x14ac:dyDescent="0.25">
      <c r="H11" s="174"/>
      <c r="I11" s="175"/>
      <c r="J11" s="175"/>
      <c r="K11" s="175"/>
      <c r="L11" s="175"/>
      <c r="M11" s="175"/>
      <c r="N11" s="175"/>
      <c r="AN11" s="116" t="s">
        <v>56</v>
      </c>
      <c r="AO11" s="185">
        <v>27</v>
      </c>
      <c r="AP11" s="71" t="s">
        <v>40</v>
      </c>
    </row>
    <row r="12" spans="1:72" x14ac:dyDescent="0.25">
      <c r="H12" s="169"/>
      <c r="I12" s="170"/>
      <c r="J12" s="171"/>
      <c r="K12" s="171"/>
      <c r="L12" s="171"/>
      <c r="M12" s="171"/>
      <c r="N12" s="171"/>
      <c r="AN12" s="116" t="s">
        <v>46</v>
      </c>
      <c r="AO12" s="185">
        <v>1</v>
      </c>
      <c r="AP12" s="71" t="s">
        <v>40</v>
      </c>
    </row>
    <row r="13" spans="1:72" x14ac:dyDescent="0.25">
      <c r="H13" s="169"/>
      <c r="I13" s="170"/>
      <c r="J13" s="172"/>
      <c r="K13" s="172"/>
      <c r="L13" s="172"/>
      <c r="M13" s="171"/>
      <c r="N13" s="171"/>
      <c r="AN13" s="116" t="s">
        <v>60</v>
      </c>
      <c r="AO13" s="185">
        <v>13</v>
      </c>
      <c r="AP13" s="71" t="s">
        <v>40</v>
      </c>
      <c r="AS13" s="152"/>
      <c r="AT13" s="152"/>
      <c r="AU13" s="152"/>
      <c r="AV13" s="152"/>
      <c r="AW13" s="152"/>
    </row>
    <row r="14" spans="1:72" x14ac:dyDescent="0.25">
      <c r="H14" s="169"/>
      <c r="I14" s="170"/>
      <c r="J14" s="172"/>
      <c r="K14" s="172"/>
      <c r="L14" s="172"/>
      <c r="M14" s="171"/>
      <c r="N14" s="171"/>
      <c r="AN14" s="116" t="s">
        <v>55</v>
      </c>
      <c r="AO14" s="185">
        <v>17</v>
      </c>
      <c r="AP14" s="71" t="s">
        <v>40</v>
      </c>
      <c r="AS14" s="152"/>
      <c r="AT14" s="152"/>
      <c r="AU14" s="152"/>
      <c r="AV14" s="152"/>
      <c r="AW14" s="152"/>
    </row>
    <row r="15" spans="1:72" x14ac:dyDescent="0.25">
      <c r="H15" s="169"/>
      <c r="I15" s="170"/>
      <c r="J15" s="172"/>
      <c r="K15" s="172"/>
      <c r="L15" s="172"/>
      <c r="M15" s="171"/>
      <c r="N15" s="171"/>
      <c r="AN15" s="122" t="s">
        <v>58</v>
      </c>
      <c r="AO15" s="122"/>
      <c r="AP15" s="122" t="s">
        <v>276</v>
      </c>
      <c r="AS15" s="152"/>
      <c r="AT15" s="152"/>
      <c r="AU15" s="152"/>
      <c r="AV15" s="152"/>
      <c r="AW15" s="152"/>
      <c r="AX15" s="152"/>
      <c r="AY15" s="58"/>
    </row>
    <row r="16" spans="1:72" x14ac:dyDescent="0.25">
      <c r="H16" s="169"/>
      <c r="I16" s="169"/>
      <c r="J16" s="173"/>
      <c r="K16" s="173"/>
      <c r="L16" s="173"/>
      <c r="M16" s="173"/>
      <c r="N16" s="173"/>
      <c r="AN16" s="122"/>
      <c r="AO16" s="122"/>
      <c r="AP16" s="122"/>
      <c r="AT16" s="152"/>
      <c r="AU16" s="152"/>
      <c r="AV16" s="152"/>
      <c r="AW16" s="152"/>
      <c r="AX16" s="152"/>
      <c r="AY16" s="58"/>
    </row>
    <row r="17" spans="8:51" x14ac:dyDescent="0.25">
      <c r="H17" s="169"/>
      <c r="I17" s="169"/>
      <c r="J17" s="173"/>
      <c r="K17" s="173"/>
      <c r="L17" s="173"/>
      <c r="M17" s="173"/>
      <c r="N17" s="173"/>
      <c r="AT17" s="152"/>
      <c r="AU17" s="152"/>
      <c r="AV17" s="152"/>
      <c r="AW17" s="152"/>
      <c r="AX17" s="152"/>
      <c r="AY17" s="58"/>
    </row>
    <row r="18" spans="8:51" x14ac:dyDescent="0.25">
      <c r="AR18" s="164"/>
    </row>
    <row r="19" spans="8:51" x14ac:dyDescent="0.25">
      <c r="AR19" s="164"/>
    </row>
    <row r="20" spans="8:51" ht="14.45" customHeight="1" x14ac:dyDescent="0.25">
      <c r="AR20" s="164"/>
    </row>
    <row r="21" spans="8:51" x14ac:dyDescent="0.25">
      <c r="AR21" s="164"/>
    </row>
    <row r="22" spans="8:51" x14ac:dyDescent="0.25">
      <c r="AR22" s="164"/>
    </row>
    <row r="28" spans="8:51" ht="14.45" customHeight="1" x14ac:dyDescent="0.25"/>
  </sheetData>
  <mergeCells count="23">
    <mergeCell ref="AO8:AP8"/>
    <mergeCell ref="AH1:AL1"/>
    <mergeCell ref="A1:C1"/>
    <mergeCell ref="E1:F1"/>
    <mergeCell ref="H1:N1"/>
    <mergeCell ref="P1:R1"/>
    <mergeCell ref="T1:X1"/>
    <mergeCell ref="AA1:AE1"/>
    <mergeCell ref="AO4:AP4"/>
    <mergeCell ref="AO5:AP5"/>
    <mergeCell ref="AO6:AP6"/>
    <mergeCell ref="AO7:AP7"/>
    <mergeCell ref="AZ1:BE1"/>
    <mergeCell ref="BG1:BJ1"/>
    <mergeCell ref="BL1:BM1"/>
    <mergeCell ref="AN1:AP1"/>
    <mergeCell ref="AR1:AX1"/>
    <mergeCell ref="BL2:BL3"/>
    <mergeCell ref="AO2:AP2"/>
    <mergeCell ref="AZ2:AZ3"/>
    <mergeCell ref="BD2:BE2"/>
    <mergeCell ref="BG2:BG3"/>
    <mergeCell ref="AO3:AP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zoomScaleNormal="100" workbookViewId="0">
      <selection activeCell="A2" sqref="A2:A3"/>
    </sheetView>
  </sheetViews>
  <sheetFormatPr defaultRowHeight="15" x14ac:dyDescent="0.25"/>
  <cols>
    <col min="2" max="2" width="14" customWidth="1"/>
    <col min="3" max="3" width="14.85546875" customWidth="1"/>
    <col min="4" max="4" width="13.140625" customWidth="1"/>
    <col min="5" max="5" width="12.5703125" customWidth="1"/>
    <col min="6" max="6" width="12.42578125" customWidth="1"/>
    <col min="7" max="7" width="13.42578125" customWidth="1"/>
    <col min="10" max="10" width="19.85546875" customWidth="1"/>
    <col min="11" max="11" width="20" customWidth="1"/>
    <col min="12" max="12" width="21.85546875" customWidth="1"/>
  </cols>
  <sheetData>
    <row r="1" spans="1:12" s="1" customFormat="1" x14ac:dyDescent="0.25">
      <c r="A1" s="226" t="s">
        <v>62</v>
      </c>
      <c r="B1" s="226"/>
      <c r="C1" s="226"/>
      <c r="D1" s="226"/>
      <c r="E1" s="226"/>
      <c r="F1" s="226"/>
      <c r="G1" s="226"/>
      <c r="I1" s="226" t="s">
        <v>63</v>
      </c>
      <c r="J1" s="226"/>
      <c r="K1" s="226"/>
      <c r="L1" s="226"/>
    </row>
    <row r="2" spans="1:12" ht="30" x14ac:dyDescent="0.25">
      <c r="A2" s="227" t="s">
        <v>91</v>
      </c>
      <c r="B2" s="228" t="s">
        <v>64</v>
      </c>
      <c r="C2" s="228"/>
      <c r="D2" s="229" t="s">
        <v>65</v>
      </c>
      <c r="E2" s="230"/>
      <c r="F2" s="231" t="s">
        <v>66</v>
      </c>
      <c r="G2" s="231"/>
      <c r="I2" s="13" t="s">
        <v>91</v>
      </c>
      <c r="J2" s="12" t="s">
        <v>139</v>
      </c>
      <c r="K2" s="25" t="s">
        <v>67</v>
      </c>
      <c r="L2" s="7" t="s">
        <v>136</v>
      </c>
    </row>
    <row r="3" spans="1:12" ht="30" x14ac:dyDescent="0.25">
      <c r="A3" s="227"/>
      <c r="B3" s="29" t="s">
        <v>178</v>
      </c>
      <c r="C3" s="29" t="s">
        <v>179</v>
      </c>
      <c r="D3" s="12" t="s">
        <v>115</v>
      </c>
      <c r="E3" s="12" t="s">
        <v>114</v>
      </c>
      <c r="F3" s="12" t="s">
        <v>137</v>
      </c>
      <c r="G3" s="12" t="s">
        <v>138</v>
      </c>
      <c r="I3" s="3">
        <v>2012</v>
      </c>
      <c r="J3" s="4">
        <f>gyermekek!Q3</f>
        <v>2</v>
      </c>
      <c r="K3" s="4">
        <v>402</v>
      </c>
      <c r="L3" s="8">
        <f t="shared" ref="L3" si="0">K3/J3</f>
        <v>201</v>
      </c>
    </row>
    <row r="4" spans="1:12" x14ac:dyDescent="0.25">
      <c r="A4" s="3">
        <v>2012</v>
      </c>
      <c r="B4" s="14">
        <f>allaskeresok!C5</f>
        <v>2538</v>
      </c>
      <c r="C4" s="15">
        <f>allaskeresok!B5</f>
        <v>2432</v>
      </c>
      <c r="D4" s="14"/>
      <c r="E4" s="15"/>
      <c r="F4" s="15">
        <f>allaskeresok!G5</f>
        <v>42</v>
      </c>
      <c r="G4" s="15">
        <f>allaskeresok!E5</f>
        <v>42</v>
      </c>
      <c r="I4" s="3">
        <v>2013</v>
      </c>
      <c r="J4" s="9">
        <f>gyermekek!Q4</f>
        <v>2</v>
      </c>
      <c r="K4" s="9">
        <v>386</v>
      </c>
      <c r="L4" s="8">
        <f t="shared" ref="L4:L8" si="1">K4/J4</f>
        <v>193</v>
      </c>
    </row>
    <row r="5" spans="1:12" x14ac:dyDescent="0.25">
      <c r="A5" s="3">
        <v>2013</v>
      </c>
      <c r="B5" s="14">
        <f>allaskeresok!C6</f>
        <v>2569</v>
      </c>
      <c r="C5" s="15">
        <f>allaskeresok!B6</f>
        <v>2452</v>
      </c>
      <c r="D5" s="14"/>
      <c r="E5" s="15"/>
      <c r="F5" s="15">
        <f>allaskeresok!G6</f>
        <v>37.5</v>
      </c>
      <c r="G5" s="15">
        <f>allaskeresok!E6</f>
        <v>31.75</v>
      </c>
      <c r="I5" s="3">
        <v>2014</v>
      </c>
      <c r="J5" s="9">
        <f>gyermekek!Q5</f>
        <v>3</v>
      </c>
      <c r="K5" s="9">
        <v>407</v>
      </c>
      <c r="L5" s="8">
        <f t="shared" si="1"/>
        <v>135.66666666666666</v>
      </c>
    </row>
    <row r="6" spans="1:12" x14ac:dyDescent="0.25">
      <c r="A6" s="3">
        <v>2014</v>
      </c>
      <c r="B6" s="14">
        <f>allaskeresok!C7</f>
        <v>2606</v>
      </c>
      <c r="C6" s="15">
        <f>allaskeresok!B7</f>
        <v>2495</v>
      </c>
      <c r="D6" s="14"/>
      <c r="E6" s="15"/>
      <c r="F6" s="15">
        <f>allaskeresok!G7</f>
        <v>34.25</v>
      </c>
      <c r="G6" s="15">
        <f>allaskeresok!E7</f>
        <v>22.75</v>
      </c>
      <c r="I6" s="3">
        <v>2015</v>
      </c>
      <c r="J6" s="9">
        <f>gyermekek!Q6</f>
        <v>3</v>
      </c>
      <c r="K6" s="9">
        <v>397</v>
      </c>
      <c r="L6" s="8">
        <f t="shared" si="1"/>
        <v>132.33333333333334</v>
      </c>
    </row>
    <row r="7" spans="1:12" x14ac:dyDescent="0.25">
      <c r="A7" s="3">
        <v>2015</v>
      </c>
      <c r="B7" s="14">
        <f>allaskeresok!C8</f>
        <v>2666</v>
      </c>
      <c r="C7" s="15">
        <f>allaskeresok!B8</f>
        <v>2545</v>
      </c>
      <c r="D7" s="14"/>
      <c r="E7" s="15"/>
      <c r="F7" s="15">
        <f>allaskeresok!G8</f>
        <v>30.75</v>
      </c>
      <c r="G7" s="15">
        <f>allaskeresok!E8</f>
        <v>20</v>
      </c>
      <c r="I7" s="3">
        <v>2016</v>
      </c>
      <c r="J7" s="9">
        <f>gyermekek!Q7</f>
        <v>3</v>
      </c>
      <c r="K7" s="9">
        <v>336</v>
      </c>
      <c r="L7" s="8">
        <f t="shared" si="1"/>
        <v>112</v>
      </c>
    </row>
    <row r="8" spans="1:12" x14ac:dyDescent="0.25">
      <c r="A8" s="3">
        <v>2016</v>
      </c>
      <c r="B8" s="14">
        <f>allaskeresok!C9</f>
        <v>2678</v>
      </c>
      <c r="C8" s="15">
        <f>allaskeresok!B9</f>
        <v>2552</v>
      </c>
      <c r="D8" s="14"/>
      <c r="E8" s="15"/>
      <c r="F8" s="15">
        <f>allaskeresok!G9</f>
        <v>28.25</v>
      </c>
      <c r="G8" s="15">
        <f>allaskeresok!E9</f>
        <v>20.75</v>
      </c>
      <c r="I8" s="3">
        <v>2017</v>
      </c>
      <c r="J8" s="9">
        <f>gyermekek!Q8</f>
        <v>4</v>
      </c>
      <c r="K8" s="2">
        <v>383</v>
      </c>
      <c r="L8" s="8">
        <f t="shared" si="1"/>
        <v>95.75</v>
      </c>
    </row>
    <row r="9" spans="1:12" x14ac:dyDescent="0.25">
      <c r="A9" s="3">
        <v>2017</v>
      </c>
      <c r="B9" s="14">
        <v>2670</v>
      </c>
      <c r="C9" s="15">
        <v>2583</v>
      </c>
      <c r="D9" s="15"/>
      <c r="E9" s="15"/>
      <c r="F9" s="15">
        <f>allaskeresok!G10</f>
        <v>41</v>
      </c>
      <c r="G9" s="15">
        <f>allaskeresok!E10</f>
        <v>22</v>
      </c>
      <c r="I9" t="s">
        <v>69</v>
      </c>
    </row>
    <row r="10" spans="1:12" x14ac:dyDescent="0.25">
      <c r="A10" t="s">
        <v>68</v>
      </c>
    </row>
  </sheetData>
  <mergeCells count="6">
    <mergeCell ref="I1:L1"/>
    <mergeCell ref="A2:A3"/>
    <mergeCell ref="B2:C2"/>
    <mergeCell ref="D2:E2"/>
    <mergeCell ref="F2:G2"/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31"/>
  <sheetViews>
    <sheetView zoomScaleNormal="100" workbookViewId="0">
      <selection activeCell="A2" sqref="A2"/>
    </sheetView>
  </sheetViews>
  <sheetFormatPr defaultRowHeight="15" x14ac:dyDescent="0.25"/>
  <cols>
    <col min="1" max="1" width="9.140625" style="20"/>
    <col min="2" max="2" width="29.85546875" style="20" customWidth="1"/>
    <col min="3" max="3" width="28.5703125" style="20" customWidth="1"/>
    <col min="4" max="4" width="21.42578125" style="20" customWidth="1"/>
    <col min="5" max="5" width="9.140625" style="20"/>
    <col min="6" max="6" width="23.5703125" style="20" customWidth="1"/>
    <col min="7" max="7" width="18" style="20" customWidth="1"/>
    <col min="8" max="8" width="19" style="20" customWidth="1"/>
    <col min="9" max="9" width="15.28515625" style="20" customWidth="1"/>
    <col min="10" max="10" width="14.140625" style="20" customWidth="1"/>
    <col min="11" max="11" width="17.140625" style="20" customWidth="1"/>
    <col min="12" max="13" width="9.140625" style="20"/>
    <col min="14" max="14" width="16.85546875" style="20" customWidth="1"/>
    <col min="15" max="15" width="9.7109375" style="20" customWidth="1"/>
    <col min="16" max="16" width="15.85546875" style="20" customWidth="1"/>
    <col min="17" max="17" width="19.42578125" style="20" customWidth="1"/>
    <col min="18" max="18" width="0" style="20" hidden="1" customWidth="1"/>
    <col min="19" max="19" width="15.5703125" style="20" customWidth="1"/>
    <col min="20" max="20" width="15.140625" style="20" customWidth="1"/>
    <col min="21" max="22" width="9.140625" style="20"/>
    <col min="23" max="25" width="25.7109375" style="20" customWidth="1"/>
    <col min="26" max="26" width="9.140625" style="20"/>
    <col min="27" max="27" width="13.28515625" style="20" customWidth="1"/>
    <col min="28" max="28" width="49.140625" style="20" customWidth="1"/>
    <col min="29" max="29" width="9.140625" style="20" customWidth="1"/>
    <col min="30" max="30" width="9.140625" style="20"/>
    <col min="31" max="31" width="10.5703125" style="20" bestFit="1" customWidth="1"/>
    <col min="32" max="32" width="12.42578125" style="20" bestFit="1" customWidth="1"/>
    <col min="33" max="33" width="16.140625" style="20" customWidth="1"/>
    <col min="34" max="34" width="13" style="20" customWidth="1"/>
    <col min="35" max="35" width="18.85546875" style="20" customWidth="1"/>
    <col min="36" max="36" width="15.42578125" style="20" customWidth="1"/>
    <col min="37" max="37" width="18.5703125" style="20" customWidth="1"/>
    <col min="38" max="39" width="9.140625" style="20"/>
    <col min="40" max="40" width="18.140625" style="20" customWidth="1"/>
    <col min="41" max="41" width="15.85546875" style="20" customWidth="1"/>
    <col min="42" max="42" width="16.42578125" style="20" customWidth="1"/>
    <col min="43" max="43" width="16.85546875" style="20" customWidth="1"/>
    <col min="44" max="44" width="18" style="20" customWidth="1"/>
    <col min="45" max="45" width="9.140625" style="20"/>
    <col min="46" max="46" width="11.28515625" style="20" customWidth="1"/>
    <col min="47" max="47" width="52.28515625" style="20" customWidth="1"/>
    <col min="48" max="49" width="9.140625" style="20"/>
    <col min="50" max="50" width="22.85546875" style="20" bestFit="1" customWidth="1"/>
    <col min="51" max="51" width="25.140625" style="20" bestFit="1" customWidth="1"/>
    <col min="52" max="52" width="16.42578125" style="20" customWidth="1"/>
    <col min="53" max="53" width="16.7109375" style="20" customWidth="1"/>
    <col min="54" max="16384" width="9.140625" style="20"/>
  </cols>
  <sheetData>
    <row r="1" spans="1:55" ht="32.25" customHeight="1" x14ac:dyDescent="0.25">
      <c r="A1" s="186" t="s">
        <v>109</v>
      </c>
      <c r="B1" s="186"/>
      <c r="C1" s="186"/>
      <c r="D1" s="186"/>
      <c r="F1" s="189" t="s">
        <v>259</v>
      </c>
      <c r="G1" s="189"/>
      <c r="H1" s="189"/>
      <c r="I1" s="189"/>
      <c r="J1" s="189"/>
      <c r="K1" s="189"/>
      <c r="M1" s="186" t="s">
        <v>70</v>
      </c>
      <c r="N1" s="186"/>
      <c r="O1" s="186"/>
      <c r="P1" s="186"/>
      <c r="Q1" s="186"/>
      <c r="R1" s="186"/>
      <c r="S1" s="186"/>
      <c r="T1" s="186"/>
      <c r="V1" s="189" t="s">
        <v>161</v>
      </c>
      <c r="W1" s="189"/>
      <c r="X1" s="189"/>
      <c r="Y1" s="189"/>
      <c r="AA1" s="189" t="s">
        <v>101</v>
      </c>
      <c r="AB1" s="189"/>
      <c r="AD1" s="186" t="s">
        <v>260</v>
      </c>
      <c r="AE1" s="186"/>
      <c r="AF1" s="186"/>
      <c r="AG1" s="186"/>
      <c r="AH1" s="186"/>
      <c r="AI1" s="186"/>
      <c r="AJ1" s="186"/>
      <c r="AK1" s="186"/>
      <c r="AM1" s="186" t="s">
        <v>261</v>
      </c>
      <c r="AN1" s="186"/>
      <c r="AO1" s="186"/>
      <c r="AP1" s="186"/>
      <c r="AQ1" s="186"/>
      <c r="AR1" s="186"/>
      <c r="AT1" s="189" t="s">
        <v>262</v>
      </c>
      <c r="AU1" s="189"/>
      <c r="AW1" s="186" t="s">
        <v>99</v>
      </c>
      <c r="AX1" s="186"/>
      <c r="AY1" s="186"/>
      <c r="AZ1" s="186"/>
      <c r="BA1" s="186"/>
      <c r="BB1" s="123"/>
      <c r="BC1" s="123"/>
    </row>
    <row r="2" spans="1:55" ht="60" customHeight="1" x14ac:dyDescent="0.25">
      <c r="A2" s="34" t="s">
        <v>91</v>
      </c>
      <c r="B2" s="143" t="s">
        <v>263</v>
      </c>
      <c r="C2" s="143" t="s">
        <v>264</v>
      </c>
      <c r="D2" s="143" t="s">
        <v>113</v>
      </c>
      <c r="F2" s="232" t="s">
        <v>91</v>
      </c>
      <c r="G2" s="124" t="s">
        <v>71</v>
      </c>
      <c r="H2" s="124" t="s">
        <v>72</v>
      </c>
      <c r="I2" s="124" t="s">
        <v>73</v>
      </c>
      <c r="J2" s="124" t="s">
        <v>74</v>
      </c>
      <c r="K2" s="124" t="s">
        <v>16</v>
      </c>
      <c r="M2" s="238" t="s">
        <v>91</v>
      </c>
      <c r="N2" s="124" t="s">
        <v>75</v>
      </c>
      <c r="O2" s="234" t="s">
        <v>265</v>
      </c>
      <c r="P2" s="235"/>
      <c r="Q2" s="124" t="s">
        <v>76</v>
      </c>
      <c r="R2" s="124"/>
      <c r="S2" s="234" t="s">
        <v>266</v>
      </c>
      <c r="T2" s="235"/>
      <c r="V2" s="192" t="s">
        <v>91</v>
      </c>
      <c r="W2" s="24" t="s">
        <v>267</v>
      </c>
      <c r="X2" s="197" t="s">
        <v>268</v>
      </c>
      <c r="Y2" s="198"/>
      <c r="Z2" s="125"/>
      <c r="AA2" s="34" t="s">
        <v>91</v>
      </c>
      <c r="AB2" s="24" t="s">
        <v>269</v>
      </c>
      <c r="AD2" s="236" t="s">
        <v>91</v>
      </c>
      <c r="AE2" s="126" t="s">
        <v>77</v>
      </c>
      <c r="AF2" s="126" t="s">
        <v>78</v>
      </c>
      <c r="AG2" s="126" t="s">
        <v>79</v>
      </c>
      <c r="AH2" s="126" t="s">
        <v>80</v>
      </c>
      <c r="AI2" s="126" t="s">
        <v>81</v>
      </c>
      <c r="AJ2" s="126" t="s">
        <v>82</v>
      </c>
      <c r="AK2" s="126" t="s">
        <v>83</v>
      </c>
      <c r="AM2" s="232" t="s">
        <v>91</v>
      </c>
      <c r="AN2" s="124" t="s">
        <v>84</v>
      </c>
      <c r="AO2" s="234" t="s">
        <v>85</v>
      </c>
      <c r="AP2" s="235"/>
      <c r="AQ2" s="234" t="s">
        <v>86</v>
      </c>
      <c r="AR2" s="235"/>
      <c r="AT2" s="34" t="s">
        <v>91</v>
      </c>
      <c r="AU2" s="24" t="s">
        <v>87</v>
      </c>
      <c r="AW2" s="124" t="s">
        <v>91</v>
      </c>
      <c r="AX2" s="124" t="s">
        <v>270</v>
      </c>
      <c r="AY2" s="124" t="s">
        <v>271</v>
      </c>
      <c r="AZ2" s="124" t="s">
        <v>272</v>
      </c>
      <c r="BA2" s="124" t="s">
        <v>273</v>
      </c>
    </row>
    <row r="3" spans="1:55" ht="15" customHeight="1" x14ac:dyDescent="0.25">
      <c r="A3" s="52">
        <v>2012</v>
      </c>
      <c r="B3" s="151">
        <v>575</v>
      </c>
      <c r="C3" s="151">
        <v>837</v>
      </c>
      <c r="D3" s="64">
        <f t="shared" ref="D3:D8" si="0">B3+C3</f>
        <v>1412</v>
      </c>
      <c r="F3" s="233"/>
      <c r="G3" s="124" t="s">
        <v>39</v>
      </c>
      <c r="H3" s="124" t="s">
        <v>39</v>
      </c>
      <c r="I3" s="124" t="s">
        <v>39</v>
      </c>
      <c r="J3" s="124" t="s">
        <v>39</v>
      </c>
      <c r="K3" s="124" t="s">
        <v>39</v>
      </c>
      <c r="M3" s="239"/>
      <c r="N3" s="124" t="s">
        <v>3</v>
      </c>
      <c r="O3" s="124" t="s">
        <v>3</v>
      </c>
      <c r="P3" s="124" t="s">
        <v>6</v>
      </c>
      <c r="Q3" s="124" t="s">
        <v>3</v>
      </c>
      <c r="R3" s="124"/>
      <c r="S3" s="124" t="s">
        <v>3</v>
      </c>
      <c r="T3" s="124" t="s">
        <v>6</v>
      </c>
      <c r="V3" s="193"/>
      <c r="W3" s="34" t="s">
        <v>3</v>
      </c>
      <c r="X3" s="34" t="s">
        <v>3</v>
      </c>
      <c r="Y3" s="34" t="s">
        <v>6</v>
      </c>
      <c r="AA3" s="52">
        <v>2012</v>
      </c>
      <c r="AB3" s="17"/>
      <c r="AD3" s="237"/>
      <c r="AE3" s="126" t="s">
        <v>88</v>
      </c>
      <c r="AF3" s="126" t="s">
        <v>88</v>
      </c>
      <c r="AG3" s="126" t="s">
        <v>88</v>
      </c>
      <c r="AH3" s="126" t="s">
        <v>88</v>
      </c>
      <c r="AI3" s="126" t="s">
        <v>88</v>
      </c>
      <c r="AJ3" s="126" t="s">
        <v>88</v>
      </c>
      <c r="AK3" s="126" t="s">
        <v>88</v>
      </c>
      <c r="AM3" s="233"/>
      <c r="AN3" s="124" t="s">
        <v>3</v>
      </c>
      <c r="AO3" s="124" t="s">
        <v>3</v>
      </c>
      <c r="AP3" s="124" t="s">
        <v>6</v>
      </c>
      <c r="AQ3" s="124" t="s">
        <v>3</v>
      </c>
      <c r="AR3" s="124" t="s">
        <v>6</v>
      </c>
      <c r="AT3" s="52">
        <v>2013</v>
      </c>
      <c r="AU3" s="17"/>
      <c r="AW3" s="35">
        <v>2012</v>
      </c>
      <c r="AX3" s="127">
        <v>1</v>
      </c>
      <c r="AY3" s="166">
        <v>29422</v>
      </c>
      <c r="AZ3" s="128">
        <v>0</v>
      </c>
      <c r="BA3" s="168">
        <v>1</v>
      </c>
    </row>
    <row r="4" spans="1:55" ht="15.75" x14ac:dyDescent="0.25">
      <c r="A4" s="52">
        <v>2013</v>
      </c>
      <c r="B4" s="151">
        <v>565</v>
      </c>
      <c r="C4" s="151">
        <v>837</v>
      </c>
      <c r="D4" s="64">
        <f t="shared" si="0"/>
        <v>1402</v>
      </c>
      <c r="F4" s="129">
        <v>2013</v>
      </c>
      <c r="G4" s="130"/>
      <c r="H4" s="130"/>
      <c r="I4" s="130"/>
      <c r="J4" s="130"/>
      <c r="K4" s="131">
        <f t="shared" ref="K4:K8" si="1">SUM(G4:J4)</f>
        <v>0</v>
      </c>
      <c r="M4" s="132">
        <v>2012</v>
      </c>
      <c r="N4" s="133">
        <f>allaskeresok!I5</f>
        <v>84</v>
      </c>
      <c r="O4" s="133">
        <f>allaskeresok!N20+allaskeresok!N22</f>
        <v>12.5</v>
      </c>
      <c r="P4" s="134">
        <f t="shared" ref="P4:P9" si="2">O4/N4</f>
        <v>0.14880952380952381</v>
      </c>
      <c r="Q4" s="133">
        <f>allaskeresok!Y5</f>
        <v>27</v>
      </c>
      <c r="R4" s="130"/>
      <c r="S4" s="133"/>
      <c r="T4" s="134">
        <f t="shared" ref="T4" si="3">S4/Q4</f>
        <v>0</v>
      </c>
      <c r="V4" s="52">
        <v>2012</v>
      </c>
      <c r="W4" s="17">
        <f>nepesseg!S3</f>
        <v>841</v>
      </c>
      <c r="X4" s="17">
        <v>0</v>
      </c>
      <c r="Y4" s="135">
        <f t="shared" ref="Y4" si="4">X4/W4</f>
        <v>0</v>
      </c>
      <c r="AA4" s="52">
        <v>2013</v>
      </c>
      <c r="AB4" s="17"/>
      <c r="AD4" s="136">
        <v>2013</v>
      </c>
      <c r="AE4" s="137"/>
      <c r="AF4" s="137"/>
      <c r="AG4" s="137"/>
      <c r="AH4" s="137"/>
      <c r="AI4" s="137"/>
      <c r="AJ4" s="137"/>
      <c r="AK4" s="137"/>
      <c r="AM4" s="129">
        <v>2013</v>
      </c>
      <c r="AN4" s="133"/>
      <c r="AO4" s="133"/>
      <c r="AP4" s="138" t="e">
        <f t="shared" ref="AP4:AP8" si="5">AO4/AN4</f>
        <v>#DIV/0!</v>
      </c>
      <c r="AQ4" s="133"/>
      <c r="AR4" s="138" t="e">
        <f t="shared" ref="AR4:AR8" si="6">AQ4/AN4</f>
        <v>#DIV/0!</v>
      </c>
      <c r="AT4" s="52">
        <v>2014</v>
      </c>
      <c r="AU4" s="17"/>
      <c r="AW4" s="35">
        <v>2013</v>
      </c>
      <c r="AX4" s="127">
        <v>1</v>
      </c>
      <c r="AY4" s="166">
        <v>30381</v>
      </c>
      <c r="AZ4" s="128">
        <v>0</v>
      </c>
      <c r="BA4" s="168">
        <v>1</v>
      </c>
    </row>
    <row r="5" spans="1:55" ht="15.75" x14ac:dyDescent="0.25">
      <c r="A5" s="52">
        <v>2014</v>
      </c>
      <c r="B5" s="151">
        <v>554</v>
      </c>
      <c r="C5" s="151">
        <v>825</v>
      </c>
      <c r="D5" s="64">
        <f t="shared" si="0"/>
        <v>1379</v>
      </c>
      <c r="F5" s="129">
        <v>2014</v>
      </c>
      <c r="G5" s="130"/>
      <c r="H5" s="130"/>
      <c r="I5" s="130"/>
      <c r="J5" s="130"/>
      <c r="K5" s="131">
        <f t="shared" si="1"/>
        <v>0</v>
      </c>
      <c r="M5" s="132">
        <v>2013</v>
      </c>
      <c r="N5" s="133">
        <f>allaskeresok!I6</f>
        <v>69.25</v>
      </c>
      <c r="O5" s="133">
        <f>allaskeresok!O20+allaskeresok!O22</f>
        <v>13</v>
      </c>
      <c r="P5" s="134">
        <f t="shared" si="2"/>
        <v>0.18772563176895307</v>
      </c>
      <c r="Q5" s="133">
        <f>allaskeresok!Y6</f>
        <v>20</v>
      </c>
      <c r="R5" s="130"/>
      <c r="S5" s="133"/>
      <c r="T5" s="134">
        <f t="shared" ref="T5:T9" si="7">S5/Q5</f>
        <v>0</v>
      </c>
      <c r="V5" s="52">
        <v>2013</v>
      </c>
      <c r="W5" s="17">
        <f>nepesseg!S4</f>
        <v>883</v>
      </c>
      <c r="X5" s="17">
        <v>0</v>
      </c>
      <c r="Y5" s="135">
        <f t="shared" ref="Y5:Y9" si="8">X5/W5</f>
        <v>0</v>
      </c>
      <c r="AA5" s="52">
        <v>2014</v>
      </c>
      <c r="AB5" s="17"/>
      <c r="AD5" s="136">
        <v>2014</v>
      </c>
      <c r="AE5" s="137"/>
      <c r="AF5" s="137"/>
      <c r="AG5" s="137"/>
      <c r="AH5" s="137"/>
      <c r="AI5" s="137"/>
      <c r="AJ5" s="137"/>
      <c r="AK5" s="137"/>
      <c r="AM5" s="129">
        <v>2014</v>
      </c>
      <c r="AN5" s="133"/>
      <c r="AO5" s="133"/>
      <c r="AP5" s="138" t="e">
        <f t="shared" si="5"/>
        <v>#DIV/0!</v>
      </c>
      <c r="AQ5" s="133"/>
      <c r="AR5" s="138" t="e">
        <f t="shared" si="6"/>
        <v>#DIV/0!</v>
      </c>
      <c r="AT5" s="52">
        <v>2015</v>
      </c>
      <c r="AU5" s="17"/>
      <c r="AW5" s="35">
        <v>2014</v>
      </c>
      <c r="AX5" s="127">
        <v>1</v>
      </c>
      <c r="AY5" s="166">
        <v>31455</v>
      </c>
      <c r="AZ5" s="128">
        <v>0</v>
      </c>
      <c r="BA5" s="168">
        <v>1</v>
      </c>
    </row>
    <row r="6" spans="1:55" ht="15.75" x14ac:dyDescent="0.25">
      <c r="A6" s="52">
        <v>2015</v>
      </c>
      <c r="B6" s="151">
        <v>570</v>
      </c>
      <c r="C6" s="151">
        <v>808</v>
      </c>
      <c r="D6" s="64">
        <f t="shared" si="0"/>
        <v>1378</v>
      </c>
      <c r="F6" s="129">
        <v>2015</v>
      </c>
      <c r="G6" s="130"/>
      <c r="H6" s="130"/>
      <c r="I6" s="130"/>
      <c r="J6" s="130"/>
      <c r="K6" s="131">
        <f t="shared" si="1"/>
        <v>0</v>
      </c>
      <c r="M6" s="132">
        <v>2014</v>
      </c>
      <c r="N6" s="133">
        <f>allaskeresok!I7</f>
        <v>57</v>
      </c>
      <c r="O6" s="133">
        <f>allaskeresok!P20+allaskeresok!P22</f>
        <v>16</v>
      </c>
      <c r="P6" s="134">
        <f t="shared" si="2"/>
        <v>0.2807017543859649</v>
      </c>
      <c r="Q6" s="133">
        <f>allaskeresok!Y7</f>
        <v>20</v>
      </c>
      <c r="R6" s="130"/>
      <c r="S6" s="133"/>
      <c r="T6" s="134">
        <f t="shared" si="7"/>
        <v>0</v>
      </c>
      <c r="V6" s="52">
        <v>2014</v>
      </c>
      <c r="W6" s="17">
        <f>nepesseg!S5</f>
        <v>941</v>
      </c>
      <c r="X6" s="17">
        <v>0</v>
      </c>
      <c r="Y6" s="135">
        <f t="shared" si="8"/>
        <v>0</v>
      </c>
      <c r="AA6" s="52">
        <v>2015</v>
      </c>
      <c r="AB6" s="17"/>
      <c r="AD6" s="136">
        <v>2015</v>
      </c>
      <c r="AE6" s="137"/>
      <c r="AF6" s="137"/>
      <c r="AG6" s="137"/>
      <c r="AH6" s="137"/>
      <c r="AI6" s="137"/>
      <c r="AJ6" s="137"/>
      <c r="AK6" s="137"/>
      <c r="AM6" s="129">
        <v>2015</v>
      </c>
      <c r="AN6" s="133"/>
      <c r="AO6" s="133"/>
      <c r="AP6" s="138" t="e">
        <f t="shared" si="5"/>
        <v>#DIV/0!</v>
      </c>
      <c r="AQ6" s="133"/>
      <c r="AR6" s="138" t="e">
        <f t="shared" si="6"/>
        <v>#DIV/0!</v>
      </c>
      <c r="AT6" s="52">
        <v>2016</v>
      </c>
      <c r="AU6" s="17"/>
      <c r="AW6" s="35">
        <v>2015</v>
      </c>
      <c r="AX6" s="127">
        <v>1</v>
      </c>
      <c r="AY6" s="166">
        <v>25137</v>
      </c>
      <c r="AZ6" s="128">
        <v>0</v>
      </c>
      <c r="BA6" s="168">
        <v>1</v>
      </c>
    </row>
    <row r="7" spans="1:55" ht="15.75" x14ac:dyDescent="0.25">
      <c r="A7" s="52">
        <v>2016</v>
      </c>
      <c r="B7" s="151">
        <v>591</v>
      </c>
      <c r="C7" s="151">
        <v>804</v>
      </c>
      <c r="D7" s="64">
        <f t="shared" si="0"/>
        <v>1395</v>
      </c>
      <c r="F7" s="129">
        <v>2016</v>
      </c>
      <c r="G7" s="130"/>
      <c r="H7" s="130"/>
      <c r="I7" s="130"/>
      <c r="J7" s="130"/>
      <c r="K7" s="131">
        <f t="shared" si="1"/>
        <v>0</v>
      </c>
      <c r="M7" s="132">
        <v>2015</v>
      </c>
      <c r="N7" s="133">
        <f>allaskeresok!I8</f>
        <v>50.75</v>
      </c>
      <c r="O7" s="133">
        <f>allaskeresok!Q20+allaskeresok!Q22</f>
        <v>20.25</v>
      </c>
      <c r="P7" s="134">
        <f t="shared" si="2"/>
        <v>0.39901477832512317</v>
      </c>
      <c r="Q7" s="133">
        <f>allaskeresok!Y8</f>
        <v>29</v>
      </c>
      <c r="R7" s="130"/>
      <c r="S7" s="133"/>
      <c r="T7" s="134">
        <f t="shared" si="7"/>
        <v>0</v>
      </c>
      <c r="V7" s="52">
        <v>2015</v>
      </c>
      <c r="W7" s="17">
        <f>nepesseg!S6</f>
        <v>993</v>
      </c>
      <c r="X7" s="17">
        <v>0</v>
      </c>
      <c r="Y7" s="135">
        <f t="shared" si="8"/>
        <v>0</v>
      </c>
      <c r="AA7" s="52">
        <v>2016</v>
      </c>
      <c r="AB7" s="17"/>
      <c r="AD7" s="136">
        <v>2016</v>
      </c>
      <c r="AE7" s="137"/>
      <c r="AF7" s="137"/>
      <c r="AG7" s="137"/>
      <c r="AH7" s="137"/>
      <c r="AI7" s="137"/>
      <c r="AJ7" s="137"/>
      <c r="AK7" s="137"/>
      <c r="AM7" s="129">
        <v>2016</v>
      </c>
      <c r="AN7" s="133"/>
      <c r="AO7" s="133"/>
      <c r="AP7" s="138" t="e">
        <f t="shared" si="5"/>
        <v>#DIV/0!</v>
      </c>
      <c r="AQ7" s="133"/>
      <c r="AR7" s="138" t="e">
        <f t="shared" si="6"/>
        <v>#DIV/0!</v>
      </c>
      <c r="AT7" s="52">
        <v>2017</v>
      </c>
      <c r="AU7" s="17"/>
      <c r="AW7" s="35">
        <v>2016</v>
      </c>
      <c r="AX7" s="127">
        <v>1</v>
      </c>
      <c r="AY7" s="166">
        <v>26018</v>
      </c>
      <c r="AZ7" s="128">
        <v>0</v>
      </c>
      <c r="BA7" s="168">
        <v>1</v>
      </c>
    </row>
    <row r="8" spans="1:55" ht="15.75" x14ac:dyDescent="0.25">
      <c r="A8" s="52">
        <v>2017</v>
      </c>
      <c r="B8" s="89"/>
      <c r="C8" s="89"/>
      <c r="D8" s="64">
        <f t="shared" si="0"/>
        <v>0</v>
      </c>
      <c r="F8" s="129">
        <v>2017</v>
      </c>
      <c r="G8" s="130"/>
      <c r="H8" s="130"/>
      <c r="I8" s="130"/>
      <c r="J8" s="130"/>
      <c r="K8" s="131">
        <f t="shared" si="1"/>
        <v>0</v>
      </c>
      <c r="M8" s="132">
        <v>2016</v>
      </c>
      <c r="N8" s="133">
        <f>allaskeresok!I9</f>
        <v>49</v>
      </c>
      <c r="O8" s="133">
        <f>allaskeresok!R20+allaskeresok!R22</f>
        <v>17.25</v>
      </c>
      <c r="P8" s="134">
        <f t="shared" si="2"/>
        <v>0.35204081632653061</v>
      </c>
      <c r="Q8" s="133">
        <f>allaskeresok!Y9</f>
        <v>24</v>
      </c>
      <c r="R8" s="130"/>
      <c r="S8" s="133"/>
      <c r="T8" s="134">
        <f t="shared" si="7"/>
        <v>0</v>
      </c>
      <c r="V8" s="52">
        <v>2016</v>
      </c>
      <c r="W8" s="17">
        <f>nepesseg!S7</f>
        <v>1025</v>
      </c>
      <c r="X8" s="17">
        <v>0</v>
      </c>
      <c r="Y8" s="135">
        <f t="shared" si="8"/>
        <v>0</v>
      </c>
      <c r="AA8" s="52">
        <v>2017</v>
      </c>
      <c r="AB8" s="17"/>
      <c r="AD8" s="136">
        <v>2017</v>
      </c>
      <c r="AE8" s="137"/>
      <c r="AF8" s="137"/>
      <c r="AG8" s="137"/>
      <c r="AH8" s="137"/>
      <c r="AI8" s="137"/>
      <c r="AJ8" s="137"/>
      <c r="AK8" s="137"/>
      <c r="AM8" s="129">
        <v>2017</v>
      </c>
      <c r="AN8" s="133"/>
      <c r="AO8" s="133"/>
      <c r="AP8" s="138" t="e">
        <f t="shared" si="5"/>
        <v>#DIV/0!</v>
      </c>
      <c r="AQ8" s="133"/>
      <c r="AR8" s="138" t="e">
        <f t="shared" si="6"/>
        <v>#DIV/0!</v>
      </c>
      <c r="AT8" s="20" t="s">
        <v>89</v>
      </c>
      <c r="AW8" s="35">
        <v>2017</v>
      </c>
      <c r="AX8" s="127">
        <v>1</v>
      </c>
      <c r="AY8" s="167">
        <v>26618</v>
      </c>
      <c r="AZ8" s="128">
        <v>0</v>
      </c>
      <c r="BA8" s="168">
        <v>1</v>
      </c>
    </row>
    <row r="9" spans="1:55" ht="15.75" x14ac:dyDescent="0.25">
      <c r="A9" s="20" t="s">
        <v>156</v>
      </c>
      <c r="F9" s="20" t="s">
        <v>89</v>
      </c>
      <c r="M9" s="132">
        <v>2017</v>
      </c>
      <c r="N9" s="133">
        <f>allaskeresok!I10</f>
        <v>63</v>
      </c>
      <c r="O9" s="133">
        <f>allaskeresok!S20+allaskeresok!S22</f>
        <v>20</v>
      </c>
      <c r="P9" s="134">
        <f t="shared" si="2"/>
        <v>0.31746031746031744</v>
      </c>
      <c r="Q9" s="133">
        <f>allaskeresok!Y10</f>
        <v>17</v>
      </c>
      <c r="R9" s="130"/>
      <c r="S9" s="133"/>
      <c r="T9" s="134">
        <f t="shared" si="7"/>
        <v>0</v>
      </c>
      <c r="V9" s="52">
        <v>2017</v>
      </c>
      <c r="W9" s="17">
        <f>nepesseg!S8</f>
        <v>974</v>
      </c>
      <c r="X9" s="89">
        <v>0</v>
      </c>
      <c r="Y9" s="135">
        <f t="shared" si="8"/>
        <v>0</v>
      </c>
      <c r="AA9" s="20" t="s">
        <v>156</v>
      </c>
      <c r="AD9" s="20" t="s">
        <v>89</v>
      </c>
      <c r="AM9" s="20" t="s">
        <v>89</v>
      </c>
      <c r="AW9" s="23" t="s">
        <v>100</v>
      </c>
      <c r="AX9" s="23"/>
      <c r="AY9" s="165"/>
    </row>
    <row r="10" spans="1:55" x14ac:dyDescent="0.25">
      <c r="M10" s="20" t="s">
        <v>90</v>
      </c>
      <c r="V10" s="20" t="s">
        <v>156</v>
      </c>
      <c r="W10" s="139"/>
      <c r="X10" s="139"/>
      <c r="Y10" s="140"/>
    </row>
    <row r="11" spans="1:55" x14ac:dyDescent="0.25">
      <c r="V11" s="141"/>
      <c r="W11" s="139"/>
      <c r="X11" s="139"/>
      <c r="Y11" s="140"/>
    </row>
    <row r="12" spans="1:55" x14ac:dyDescent="0.25">
      <c r="V12" s="141"/>
      <c r="W12" s="139"/>
      <c r="X12" s="139"/>
      <c r="Y12" s="140"/>
    </row>
    <row r="13" spans="1:55" x14ac:dyDescent="0.25">
      <c r="V13" s="141"/>
      <c r="W13" s="142"/>
      <c r="X13" s="142"/>
      <c r="Y13" s="140"/>
    </row>
    <row r="18" spans="1:11" x14ac:dyDescent="0.25">
      <c r="K18" s="20" t="s">
        <v>40</v>
      </c>
    </row>
    <row r="31" spans="1:11" x14ac:dyDescent="0.25">
      <c r="A31" s="152"/>
      <c r="B31" s="152"/>
      <c r="C31" s="152"/>
      <c r="D31" s="152"/>
      <c r="E31" s="152"/>
    </row>
  </sheetData>
  <mergeCells count="19">
    <mergeCell ref="X2:Y2"/>
    <mergeCell ref="AD2:AD3"/>
    <mergeCell ref="F2:F3"/>
    <mergeCell ref="M2:M3"/>
    <mergeCell ref="O2:P2"/>
    <mergeCell ref="S2:T2"/>
    <mergeCell ref="V2:V3"/>
    <mergeCell ref="AT1:AU1"/>
    <mergeCell ref="AW1:BA1"/>
    <mergeCell ref="A1:D1"/>
    <mergeCell ref="F1:K1"/>
    <mergeCell ref="M1:T1"/>
    <mergeCell ref="AA1:AB1"/>
    <mergeCell ref="V1:Y1"/>
    <mergeCell ref="AM2:AM3"/>
    <mergeCell ref="AD1:AK1"/>
    <mergeCell ref="AO2:AP2"/>
    <mergeCell ref="AQ2:AR2"/>
    <mergeCell ref="AM1:AR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zoomScaleNormal="100" workbookViewId="0">
      <selection activeCell="A2" sqref="A2"/>
    </sheetView>
  </sheetViews>
  <sheetFormatPr defaultRowHeight="15" x14ac:dyDescent="0.25"/>
  <cols>
    <col min="1" max="1" width="12.85546875" customWidth="1"/>
    <col min="2" max="2" width="39.28515625" customWidth="1"/>
    <col min="3" max="3" width="41.5703125" customWidth="1"/>
    <col min="5" max="5" width="10.5703125" customWidth="1"/>
    <col min="6" max="6" width="26" customWidth="1"/>
    <col min="7" max="7" width="25" customWidth="1"/>
    <col min="8" max="8" width="26.140625" customWidth="1"/>
  </cols>
  <sheetData>
    <row r="1" spans="1:8" ht="32.25" customHeight="1" x14ac:dyDescent="0.25">
      <c r="A1" s="240" t="s">
        <v>104</v>
      </c>
      <c r="B1" s="240"/>
      <c r="C1" s="240"/>
      <c r="E1" s="241" t="s">
        <v>61</v>
      </c>
      <c r="F1" s="241"/>
      <c r="G1" s="241"/>
      <c r="H1" s="241"/>
    </row>
    <row r="2" spans="1:8" ht="58.5" customHeight="1" x14ac:dyDescent="0.25">
      <c r="A2" s="5" t="s">
        <v>91</v>
      </c>
      <c r="B2" s="10" t="s">
        <v>140</v>
      </c>
      <c r="C2" s="10" t="s">
        <v>141</v>
      </c>
      <c r="E2" s="11" t="s">
        <v>91</v>
      </c>
      <c r="F2" s="10" t="s">
        <v>142</v>
      </c>
      <c r="G2" s="10" t="s">
        <v>143</v>
      </c>
      <c r="H2" s="10" t="s">
        <v>144</v>
      </c>
    </row>
    <row r="3" spans="1:8" x14ac:dyDescent="0.25">
      <c r="A3" s="6">
        <v>2012</v>
      </c>
      <c r="B3" s="151">
        <v>54</v>
      </c>
      <c r="C3" s="151">
        <v>51</v>
      </c>
      <c r="E3" s="6">
        <v>2012</v>
      </c>
      <c r="F3" s="4">
        <v>0</v>
      </c>
      <c r="G3" s="9">
        <v>0</v>
      </c>
      <c r="H3" s="9">
        <v>0</v>
      </c>
    </row>
    <row r="4" spans="1:8" x14ac:dyDescent="0.25">
      <c r="A4" s="6">
        <v>2013</v>
      </c>
      <c r="B4" s="151">
        <v>53</v>
      </c>
      <c r="C4" s="151">
        <v>48</v>
      </c>
      <c r="E4" s="6">
        <v>2013</v>
      </c>
      <c r="F4" s="9">
        <v>0</v>
      </c>
      <c r="G4" s="9">
        <v>0</v>
      </c>
      <c r="H4" s="9">
        <v>0</v>
      </c>
    </row>
    <row r="5" spans="1:8" x14ac:dyDescent="0.25">
      <c r="A5" s="6">
        <v>2014</v>
      </c>
      <c r="B5" s="151">
        <v>50</v>
      </c>
      <c r="C5" s="151">
        <v>45</v>
      </c>
      <c r="E5" s="6">
        <v>2014</v>
      </c>
      <c r="F5" s="9">
        <v>0</v>
      </c>
      <c r="G5" s="9">
        <v>0</v>
      </c>
      <c r="H5" s="9">
        <v>0</v>
      </c>
    </row>
    <row r="6" spans="1:8" ht="14.45" customHeight="1" x14ac:dyDescent="0.25">
      <c r="A6" s="6">
        <v>2015</v>
      </c>
      <c r="B6" s="151">
        <v>49</v>
      </c>
      <c r="C6" s="151">
        <v>40</v>
      </c>
      <c r="E6" s="6">
        <v>2015</v>
      </c>
      <c r="F6" s="9">
        <v>0</v>
      </c>
      <c r="G6" s="9">
        <v>0</v>
      </c>
      <c r="H6" s="9">
        <v>0</v>
      </c>
    </row>
    <row r="7" spans="1:8" ht="15" customHeight="1" x14ac:dyDescent="0.25">
      <c r="A7" s="6">
        <v>2016</v>
      </c>
      <c r="B7" s="151">
        <v>43</v>
      </c>
      <c r="C7" s="151">
        <v>36</v>
      </c>
      <c r="E7" s="6">
        <v>2016</v>
      </c>
      <c r="F7" s="9">
        <v>0</v>
      </c>
      <c r="G7" s="9">
        <v>0</v>
      </c>
      <c r="H7" s="9">
        <v>0</v>
      </c>
    </row>
    <row r="8" spans="1:8" ht="15" customHeight="1" x14ac:dyDescent="0.25">
      <c r="A8" s="6">
        <v>2017</v>
      </c>
      <c r="B8" s="14"/>
      <c r="C8" s="14"/>
      <c r="E8" s="6">
        <v>2017</v>
      </c>
      <c r="F8" s="9">
        <v>0</v>
      </c>
      <c r="G8" s="9">
        <v>0</v>
      </c>
      <c r="H8" s="9">
        <v>0</v>
      </c>
    </row>
    <row r="9" spans="1:8" x14ac:dyDescent="0.25">
      <c r="A9" s="20" t="s">
        <v>156</v>
      </c>
      <c r="E9" s="20" t="s">
        <v>162</v>
      </c>
    </row>
    <row r="10" spans="1:8" ht="28.9" customHeight="1" x14ac:dyDescent="0.25"/>
    <row r="13" spans="1:8" ht="14.45" customHeight="1" x14ac:dyDescent="0.25"/>
  </sheetData>
  <mergeCells count="2">
    <mergeCell ref="A1:C1"/>
    <mergeCell ref="E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nepesseg</vt:lpstr>
      <vt:lpstr>allaskeresok</vt:lpstr>
      <vt:lpstr>iskolazottsag</vt:lpstr>
      <vt:lpstr>ellatasok</vt:lpstr>
      <vt:lpstr>lakhatas</vt:lpstr>
      <vt:lpstr>gyermekek</vt:lpstr>
      <vt:lpstr>nok</vt:lpstr>
      <vt:lpstr>idősek</vt:lpstr>
      <vt:lpstr>fogyatékos személyek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Zsinkóné Tóth Edit</dc:creator>
  <cp:lastModifiedBy>Frank Enikő</cp:lastModifiedBy>
  <cp:lastPrinted>2018-11-23T08:46:18Z</cp:lastPrinted>
  <dcterms:created xsi:type="dcterms:W3CDTF">2018-02-21T09:45:52Z</dcterms:created>
  <dcterms:modified xsi:type="dcterms:W3CDTF">2018-12-07T08:50:28Z</dcterms:modified>
</cp:coreProperties>
</file>