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tabRatio="599" activeTab="0"/>
  </bookViews>
  <sheets>
    <sheet name="1. melléklet_BEVÉTEL_KIADÁS" sheetId="1" r:id="rId1"/>
    <sheet name="2.sz.m.Bevételek" sheetId="2" r:id="rId2"/>
    <sheet name="3.2.sz.mfelh.bev.részl ÁFA külö" sheetId="3" state="hidden" r:id="rId3"/>
    <sheet name="3.sz.m.Kiadások" sheetId="4" r:id="rId4"/>
  </sheets>
  <definedNames>
    <definedName name="_xlnm.Print_Titles" localSheetId="1">'2.sz.m.Bevételek'!$1:$3</definedName>
    <definedName name="_xlnm.Print_Area" localSheetId="0">'1. melléklet_BEVÉTEL_KIADÁS'!$A$1:$I$37</definedName>
    <definedName name="_xlnm.Print_Area" localSheetId="1">'2.sz.m.Bevételek'!$A$1:$I$66</definedName>
    <definedName name="_xlnm.Print_Area" localSheetId="2">'3.2.sz.mfelh.bev.részl ÁFA külö'!$A$1:$H$32</definedName>
    <definedName name="_xlnm.Print_Area" localSheetId="3">'3.sz.m.Kiadások'!$A$1:$I$41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0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0"/>
          </rPr>
          <t>Fülöp Györgyné:</t>
        </r>
        <r>
          <rPr>
            <sz val="8"/>
            <rFont val="Tahoma"/>
            <family val="0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<sst xmlns="http://schemas.openxmlformats.org/spreadsheetml/2006/main" count="252" uniqueCount="208">
  <si>
    <t xml:space="preserve"> Vagyonalap :Ingatlan értékesítés utáni ÁFA befizetés</t>
  </si>
  <si>
    <t>Vízügyi építési alap bevételei</t>
  </si>
  <si>
    <t>Felhalmozási célú pénzeszköz átvétel összesen(+8+…11):</t>
  </si>
  <si>
    <t>Működési célú pénzeszköz átvétel</t>
  </si>
  <si>
    <t>Személyi juttatások</t>
  </si>
  <si>
    <t>Felújítás</t>
  </si>
  <si>
    <t>Fejlesztési céltartalék</t>
  </si>
  <si>
    <t>Megnevezés</t>
  </si>
  <si>
    <t>Intézményi működési bevételek</t>
  </si>
  <si>
    <t>Munkabér hitel felvétel</t>
  </si>
  <si>
    <t>Általános tartalék</t>
  </si>
  <si>
    <t>sorszám</t>
  </si>
  <si>
    <t>Felhalmozási célú pénzeszköz átadás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</si>
  <si>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</si>
  <si>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</si>
  <si>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</si>
  <si>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</si>
  <si>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</si>
  <si>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</si>
  <si>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</si>
  <si>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</si>
  <si>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</si>
  <si>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</si>
  <si>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</si>
  <si>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</si>
  <si>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</si>
  <si>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</si>
  <si>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</si>
  <si>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</si>
  <si>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</si>
  <si>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Saját működési bevételek</t>
  </si>
  <si>
    <t>Kamat bevétel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</si>
  <si>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</si>
  <si>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</si>
  <si>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</si>
  <si>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</si>
  <si>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</si>
  <si>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</si>
  <si>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</si>
  <si>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</si>
  <si>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</si>
  <si>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</si>
  <si>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6.</t>
  </si>
  <si>
    <t>7.</t>
  </si>
  <si>
    <t>Működési célú hitelfelvétel</t>
  </si>
  <si>
    <t>8.</t>
  </si>
  <si>
    <t>MŰKÖDÉSI BEVÉTELEK ÖSSZESEN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</si>
  <si>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</si>
  <si>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</si>
  <si>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</si>
  <si>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</si>
  <si>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</si>
  <si>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</si>
  <si>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</si>
  <si>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</si>
  <si>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I</t>
  </si>
  <si>
    <t xml:space="preserve">MŰKÖDÉSI KIADÁSOK </t>
  </si>
  <si>
    <t xml:space="preserve">     Rendszeres személyi  juttatások</t>
  </si>
  <si>
    <t xml:space="preserve">     Nem rendszeres személyi juttatások</t>
  </si>
  <si>
    <t xml:space="preserve">     Állományba nem tartozók juttatásai</t>
  </si>
  <si>
    <t>Dologi kiadások</t>
  </si>
  <si>
    <t>Szociális ellátások</t>
  </si>
  <si>
    <t>Működési célú pénzeszköz átadás</t>
  </si>
  <si>
    <t>FELHALMOZÁSI KIADÁSOK:</t>
  </si>
  <si>
    <t>Beruházás</t>
  </si>
  <si>
    <t>FELHALMOZÁSI KIADÁSOK ÖSSZESEN (1……3):</t>
  </si>
  <si>
    <t>TARTALÉKOK:</t>
  </si>
  <si>
    <t xml:space="preserve"> Közműfejlesztés:</t>
  </si>
  <si>
    <t xml:space="preserve"> Vagyonalap :</t>
  </si>
  <si>
    <t xml:space="preserve"> Vízügyi építési alap :</t>
  </si>
  <si>
    <t>TARTALÉKOK ÖSSZESEN (1…….3):</t>
  </si>
  <si>
    <t>Fejlesztési célú hitel törlesztése</t>
  </si>
  <si>
    <t>EGYÉB FINANSZIROZÁSI KIADÁSOK</t>
  </si>
  <si>
    <t>KIADÁSOK MINDÖSSZESEN:</t>
  </si>
  <si>
    <t>Bérpolítikai intézkedések (kereset kiegészítés )</t>
  </si>
  <si>
    <t>ÁFA bevételek</t>
  </si>
  <si>
    <t>Polgármesteri keret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</si>
  <si>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</si>
  <si>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</si>
  <si>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</si>
  <si>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</si>
  <si>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Hitelfelvételből</t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</si>
  <si>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</si>
  <si>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</si>
  <si>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</si>
  <si>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</si>
  <si>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</si>
  <si>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</si>
  <si>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</si>
  <si>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</si>
  <si>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</si>
  <si>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</si>
  <si>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</si>
  <si>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Egyéb bev. (temető, könyvtár, esküvő,közterület fogl.)</t>
  </si>
  <si>
    <t>Bérleti díjak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</si>
  <si>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</si>
  <si>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</si>
  <si>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</si>
  <si>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</si>
  <si>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</si>
  <si>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</si>
  <si>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</si>
  <si>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</si>
  <si>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</si>
  <si>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</si>
  <si>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</si>
  <si>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</si>
  <si>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</si>
  <si>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</si>
  <si>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</si>
  <si>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</si>
  <si>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</si>
  <si>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</si>
  <si>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</si>
  <si>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</si>
  <si>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</si>
  <si>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</si>
  <si>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Élelmiszer beszerzés</t>
  </si>
  <si>
    <t>Vásárolt termékek és szolg.Áfa</t>
  </si>
  <si>
    <t>ÁFA befizetés</t>
  </si>
  <si>
    <t>Egyéb dologi kiadások</t>
  </si>
  <si>
    <t>Felhalmozási kiadások</t>
  </si>
  <si>
    <t xml:space="preserve">Álláshely </t>
  </si>
  <si>
    <t>Létszám fő:</t>
  </si>
  <si>
    <t>Közüzemi díjak</t>
  </si>
  <si>
    <t>Kamatkiadás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</si>
  <si>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</si>
  <si>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</si>
  <si>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</si>
  <si>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</si>
  <si>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</si>
  <si>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</si>
  <si>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</si>
  <si>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</si>
  <si>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Egyéb sajátos  bevételek :közterület foglalás</t>
  </si>
  <si>
    <t>Vis.maior pályázati bevétel</t>
  </si>
  <si>
    <t>Felhalmozási bevételek</t>
  </si>
  <si>
    <t>Likvid hitel felvétel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</si>
  <si>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</si>
  <si>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</si>
  <si>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</si>
  <si>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</si>
  <si>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</si>
  <si>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</si>
  <si>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</si>
  <si>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</si>
  <si>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</si>
  <si>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</si>
  <si>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</si>
  <si>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</si>
  <si>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</si>
  <si>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</si>
  <si>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Érdekeltségnövelő támogatás</t>
  </si>
  <si>
    <t>2012.évi eredeti terv</t>
  </si>
  <si>
    <t>Összesen (eFt)</t>
  </si>
  <si>
    <t>Kiadások Összesen</t>
  </si>
  <si>
    <t>Végleges pénzeszközátadás</t>
  </si>
  <si>
    <t>Pénzeszköz átadás</t>
  </si>
  <si>
    <t>Intézményfinanszírozás</t>
  </si>
  <si>
    <t>Pedagógiai szakszolgálat tám.</t>
  </si>
  <si>
    <t>Kisebbs.Önkormányzati tám.</t>
  </si>
  <si>
    <t>EU-s finanszírozás kiadásai</t>
  </si>
  <si>
    <t>Felújítási kiadások</t>
  </si>
  <si>
    <t>Pénzforg.nélküli kiadások</t>
  </si>
  <si>
    <t>Fejlesztési.c.hitel törlesztés</t>
  </si>
  <si>
    <t>Bevételek Össszesen</t>
  </si>
  <si>
    <t>Önkorm.sajátos működ.bevét.</t>
  </si>
  <si>
    <t>Támogatás, átvett pénzeszk.</t>
  </si>
  <si>
    <t>Központi kötgvetési támogat.</t>
  </si>
  <si>
    <t>Átvett pénzeszköz</t>
  </si>
  <si>
    <t>EU-s finanszírozás bevételei</t>
  </si>
  <si>
    <t>Felh.c.peszk.átvétel</t>
  </si>
  <si>
    <t>Pénzforg.nélküli bevételek</t>
  </si>
  <si>
    <t>Működési c. hitelfelvétel</t>
  </si>
  <si>
    <t>Fejlesztési.c.hitel felvétel</t>
  </si>
  <si>
    <t>31.</t>
  </si>
  <si>
    <t>32.</t>
  </si>
  <si>
    <t>33.</t>
  </si>
  <si>
    <t>34.</t>
  </si>
  <si>
    <t>35.</t>
  </si>
  <si>
    <t>36.</t>
  </si>
  <si>
    <t>Munkaadókat terhelő szociális adó</t>
  </si>
  <si>
    <t>Munkaadókat terh. Szociális adó</t>
  </si>
  <si>
    <t>Halmozódásmentes (int.fin.és normatíva nélkül)</t>
  </si>
  <si>
    <t>Halmozódásmentes (int.fin.nélkül)</t>
  </si>
  <si>
    <t>Normatíva támogatás</t>
  </si>
  <si>
    <t>Intézményi finanszírozás</t>
  </si>
  <si>
    <t>Szociális kiadások</t>
  </si>
  <si>
    <t>Dologi és egyéb folyókiadások</t>
  </si>
  <si>
    <t>Német Nemzetiségi Önkormányzat feladat alapú támogatása</t>
  </si>
  <si>
    <t xml:space="preserve"> 2012. évi eredeti terv</t>
  </si>
  <si>
    <t>1.sz mód.</t>
  </si>
  <si>
    <t>1.sz. módosítás utáni</t>
  </si>
  <si>
    <t>2012.évi er. e.i.</t>
  </si>
  <si>
    <t>1.sz módosítás</t>
  </si>
  <si>
    <t>1.mód utáni</t>
  </si>
  <si>
    <t xml:space="preserve"> 2012. évi 1.sz mód</t>
  </si>
  <si>
    <t xml:space="preserve"> 2012. évi 1.sz módosított</t>
  </si>
  <si>
    <t xml:space="preserve"> 2012. évi 2.sz mód</t>
  </si>
  <si>
    <t xml:space="preserve"> 2012. évi 2.sz módosított</t>
  </si>
  <si>
    <t>2.sz mód.</t>
  </si>
  <si>
    <t>2.sz. módosítás utáni</t>
  </si>
  <si>
    <t>2.sz módosítás</t>
  </si>
  <si>
    <t>2.mód utáni</t>
  </si>
  <si>
    <t>TELJESÍTÉS</t>
  </si>
  <si>
    <t>TELJESÍTÉS %</t>
  </si>
  <si>
    <t>Egyéb müködési célú pénzeszköz átvétel</t>
  </si>
  <si>
    <t>Pénzkészlet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</si>
</sst>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22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9"/>
      <name val="Arial CE"/>
      <family val="2"/>
    </font>
    <font>
      <b/>
      <sz val="11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i/>
      <sz val="9"/>
      <name val="Arial"/>
      <family val="2"/>
    </font>
    <font>
      <sz val="10"/>
      <name val="MS Sans Serif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5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4" fillId="0" borderId="9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0" fontId="14" fillId="0" borderId="12" xfId="0" applyFont="1" applyBorder="1" applyAlignment="1">
      <alignment/>
    </xf>
    <xf numFmtId="3" fontId="14" fillId="0" borderId="12" xfId="0" applyNumberFormat="1" applyFont="1" applyFill="1" applyBorder="1" applyAlignment="1">
      <alignment/>
    </xf>
    <xf numFmtId="0" fontId="14" fillId="2" borderId="13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4" fillId="3" borderId="6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3" fontId="14" fillId="3" borderId="6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3" fontId="14" fillId="0" borderId="5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0" fontId="14" fillId="4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1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3" fontId="4" fillId="0" borderId="4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2" fillId="0" borderId="4" xfId="0" applyFont="1" applyBorder="1" applyAlignment="1">
      <alignment horizontal="left" wrapText="1"/>
    </xf>
    <xf numFmtId="0" fontId="14" fillId="0" borderId="4" xfId="0" applyFont="1" applyBorder="1" applyAlignment="1">
      <alignment/>
    </xf>
    <xf numFmtId="0" fontId="14" fillId="0" borderId="6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43" fontId="1" fillId="0" borderId="0" xfId="15" applyFont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4" fillId="0" borderId="4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0" fontId="14" fillId="0" borderId="2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16" fillId="0" borderId="15" xfId="0" applyFont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5" fillId="0" borderId="9" xfId="0" applyFont="1" applyBorder="1" applyAlignment="1">
      <alignment horizontal="left"/>
    </xf>
    <xf numFmtId="3" fontId="14" fillId="0" borderId="14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3" xfId="0" applyFont="1" applyBorder="1" applyAlignment="1">
      <alignment/>
    </xf>
    <xf numFmtId="0" fontId="14" fillId="0" borderId="6" xfId="0" applyFont="1" applyBorder="1" applyAlignment="1">
      <alignment/>
    </xf>
    <xf numFmtId="0" fontId="14" fillId="2" borderId="12" xfId="0" applyFont="1" applyFill="1" applyBorder="1" applyAlignment="1">
      <alignment/>
    </xf>
    <xf numFmtId="3" fontId="14" fillId="2" borderId="12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14" fillId="2" borderId="18" xfId="0" applyFont="1" applyFill="1" applyBorder="1" applyAlignment="1">
      <alignment/>
    </xf>
    <xf numFmtId="0" fontId="14" fillId="2" borderId="9" xfId="0" applyFont="1" applyFill="1" applyBorder="1" applyAlignment="1">
      <alignment/>
    </xf>
    <xf numFmtId="3" fontId="14" fillId="2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3" fontId="0" fillId="0" borderId="4" xfId="0" applyNumberFormat="1" applyFont="1" applyFill="1" applyBorder="1" applyAlignment="1">
      <alignment/>
    </xf>
    <xf numFmtId="3" fontId="0" fillId="0" borderId="4" xfId="15" applyNumberFormat="1" applyFont="1" applyFill="1" applyBorder="1" applyAlignment="1">
      <alignment/>
    </xf>
    <xf numFmtId="3" fontId="0" fillId="0" borderId="4" xfId="15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/>
    </xf>
    <xf numFmtId="4" fontId="5" fillId="0" borderId="2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0" xfId="0" applyFont="1" applyBorder="1" applyAlignment="1">
      <alignment/>
    </xf>
    <xf numFmtId="0" fontId="1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5" xfId="0" applyNumberFormat="1" applyFont="1" applyFill="1" applyBorder="1" applyAlignment="1">
      <alignment horizontal="right"/>
    </xf>
    <xf numFmtId="9" fontId="4" fillId="0" borderId="12" xfId="23" applyFont="1" applyBorder="1" applyAlignment="1">
      <alignment horizontal="center" wrapText="1"/>
    </xf>
    <xf numFmtId="9" fontId="0" fillId="0" borderId="0" xfId="23" applyFont="1" applyAlignment="1">
      <alignment/>
    </xf>
    <xf numFmtId="9" fontId="0" fillId="0" borderId="21" xfId="23" applyFont="1" applyBorder="1" applyAlignment="1">
      <alignment/>
    </xf>
    <xf numFmtId="9" fontId="0" fillId="0" borderId="4" xfId="23" applyFont="1" applyBorder="1" applyAlignment="1">
      <alignment/>
    </xf>
    <xf numFmtId="9" fontId="4" fillId="0" borderId="5" xfId="23" applyFont="1" applyBorder="1" applyAlignment="1">
      <alignment/>
    </xf>
    <xf numFmtId="9" fontId="0" fillId="0" borderId="4" xfId="23" applyFont="1" applyFill="1" applyBorder="1" applyAlignment="1">
      <alignment/>
    </xf>
    <xf numFmtId="9" fontId="4" fillId="0" borderId="22" xfId="23" applyFont="1" applyBorder="1" applyAlignment="1">
      <alignment/>
    </xf>
    <xf numFmtId="9" fontId="4" fillId="0" borderId="4" xfId="23" applyFont="1" applyBorder="1" applyAlignment="1">
      <alignment/>
    </xf>
    <xf numFmtId="9" fontId="4" fillId="0" borderId="6" xfId="23" applyFont="1" applyFill="1" applyBorder="1" applyAlignment="1">
      <alignment/>
    </xf>
    <xf numFmtId="9" fontId="13" fillId="0" borderId="12" xfId="23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8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4" fillId="0" borderId="8" xfId="0" applyNumberFormat="1" applyFont="1" applyFill="1" applyBorder="1" applyAlignment="1">
      <alignment horizontal="right"/>
    </xf>
    <xf numFmtId="0" fontId="0" fillId="0" borderId="4" xfId="0" applyFont="1" applyBorder="1" applyAlignment="1">
      <alignment/>
    </xf>
    <xf numFmtId="0" fontId="1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9" fontId="0" fillId="0" borderId="4" xfId="23" applyFont="1" applyFill="1" applyBorder="1" applyAlignment="1">
      <alignment/>
    </xf>
    <xf numFmtId="0" fontId="14" fillId="0" borderId="21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4" fillId="0" borderId="23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9" fontId="14" fillId="0" borderId="24" xfId="23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3" fontId="14" fillId="0" borderId="0" xfId="0" applyNumberFormat="1" applyFont="1" applyAlignment="1">
      <alignment/>
    </xf>
    <xf numFmtId="3" fontId="1" fillId="0" borderId="25" xfId="0" applyNumberFormat="1" applyFont="1" applyFill="1" applyBorder="1" applyAlignment="1">
      <alignment horizontal="right"/>
    </xf>
    <xf numFmtId="0" fontId="14" fillId="2" borderId="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right"/>
    </xf>
    <xf numFmtId="3" fontId="14" fillId="0" borderId="25" xfId="0" applyNumberFormat="1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 horizontal="right"/>
    </xf>
    <xf numFmtId="3" fontId="14" fillId="0" borderId="27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right"/>
    </xf>
    <xf numFmtId="3" fontId="1" fillId="0" borderId="28" xfId="0" applyNumberFormat="1" applyFont="1" applyFill="1" applyBorder="1" applyAlignment="1">
      <alignment horizontal="right"/>
    </xf>
    <xf numFmtId="3" fontId="1" fillId="0" borderId="28" xfId="0" applyNumberFormat="1" applyFont="1" applyFill="1" applyBorder="1" applyAlignment="1">
      <alignment horizontal="right"/>
    </xf>
    <xf numFmtId="3" fontId="14" fillId="3" borderId="29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14" fillId="0" borderId="5" xfId="0" applyFont="1" applyBorder="1" applyAlignment="1">
      <alignment shrinkToFit="1"/>
    </xf>
    <xf numFmtId="0" fontId="14" fillId="4" borderId="12" xfId="0" applyFont="1" applyFill="1" applyBorder="1" applyAlignment="1">
      <alignment/>
    </xf>
    <xf numFmtId="0" fontId="14" fillId="0" borderId="5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5" borderId="7" xfId="0" applyFont="1" applyFill="1" applyBorder="1" applyAlignment="1">
      <alignment/>
    </xf>
    <xf numFmtId="0" fontId="14" fillId="3" borderId="12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 horizontal="center" wrapText="1"/>
    </xf>
    <xf numFmtId="3" fontId="7" fillId="0" borderId="32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 horizontal="right"/>
    </xf>
    <xf numFmtId="3" fontId="19" fillId="0" borderId="41" xfId="0" applyNumberFormat="1" applyFont="1" applyBorder="1" applyAlignment="1">
      <alignment horizontal="right"/>
    </xf>
    <xf numFmtId="3" fontId="19" fillId="0" borderId="42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37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0" fontId="7" fillId="0" borderId="46" xfId="0" applyFont="1" applyBorder="1" applyAlignment="1">
      <alignment horizontal="center" wrapText="1"/>
    </xf>
    <xf numFmtId="3" fontId="6" fillId="5" borderId="38" xfId="0" applyNumberFormat="1" applyFont="1" applyFill="1" applyBorder="1" applyAlignment="1">
      <alignment/>
    </xf>
    <xf numFmtId="3" fontId="19" fillId="0" borderId="38" xfId="0" applyNumberFormat="1" applyFont="1" applyBorder="1" applyAlignment="1">
      <alignment/>
    </xf>
    <xf numFmtId="3" fontId="6" fillId="5" borderId="31" xfId="0" applyNumberFormat="1" applyFont="1" applyFill="1" applyBorder="1" applyAlignment="1">
      <alignment/>
    </xf>
    <xf numFmtId="3" fontId="6" fillId="5" borderId="45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7" fillId="0" borderId="36" xfId="0" applyFont="1" applyBorder="1" applyAlignment="1">
      <alignment horizontal="center"/>
    </xf>
    <xf numFmtId="3" fontId="7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 vertical="center" wrapText="1"/>
    </xf>
    <xf numFmtId="3" fontId="7" fillId="0" borderId="49" xfId="0" applyNumberFormat="1" applyFont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6" fillId="0" borderId="50" xfId="0" applyFont="1" applyFill="1" applyBorder="1" applyAlignment="1">
      <alignment/>
    </xf>
    <xf numFmtId="166" fontId="14" fillId="0" borderId="51" xfId="0" applyNumberFormat="1" applyFont="1" applyFill="1" applyBorder="1" applyAlignment="1">
      <alignment/>
    </xf>
    <xf numFmtId="166" fontId="14" fillId="0" borderId="44" xfId="0" applyNumberFormat="1" applyFont="1" applyFill="1" applyBorder="1" applyAlignment="1">
      <alignment/>
    </xf>
    <xf numFmtId="3" fontId="14" fillId="4" borderId="12" xfId="15" applyNumberFormat="1" applyFont="1" applyFill="1" applyBorder="1" applyAlignment="1">
      <alignment horizontal="right"/>
    </xf>
    <xf numFmtId="3" fontId="14" fillId="0" borderId="12" xfId="15" applyNumberFormat="1" applyFont="1" applyFill="1" applyBorder="1" applyAlignment="1">
      <alignment horizontal="right"/>
    </xf>
    <xf numFmtId="3" fontId="6" fillId="0" borderId="40" xfId="0" applyNumberFormat="1" applyFont="1" applyBorder="1" applyAlignment="1">
      <alignment/>
    </xf>
    <xf numFmtId="3" fontId="19" fillId="0" borderId="52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0" fontId="1" fillId="0" borderId="26" xfId="0" applyFont="1" applyBorder="1" applyAlignment="1">
      <alignment horizontal="right"/>
    </xf>
    <xf numFmtId="0" fontId="14" fillId="0" borderId="21" xfId="0" applyFont="1" applyBorder="1" applyAlignment="1">
      <alignment horizontal="center" wrapText="1"/>
    </xf>
    <xf numFmtId="166" fontId="14" fillId="0" borderId="53" xfId="0" applyNumberFormat="1" applyFont="1" applyFill="1" applyBorder="1" applyAlignment="1">
      <alignment/>
    </xf>
    <xf numFmtId="166" fontId="14" fillId="0" borderId="45" xfId="0" applyNumberFormat="1" applyFont="1" applyFill="1" applyBorder="1" applyAlignment="1">
      <alignment/>
    </xf>
    <xf numFmtId="0" fontId="4" fillId="0" borderId="12" xfId="0" applyFont="1" applyBorder="1" applyAlignment="1">
      <alignment horizontal="center" wrapText="1"/>
    </xf>
    <xf numFmtId="9" fontId="7" fillId="0" borderId="36" xfId="23" applyFont="1" applyBorder="1" applyAlignment="1">
      <alignment horizontal="center"/>
    </xf>
    <xf numFmtId="9" fontId="7" fillId="0" borderId="46" xfId="23" applyFont="1" applyBorder="1" applyAlignment="1">
      <alignment horizontal="center" wrapText="1"/>
    </xf>
    <xf numFmtId="9" fontId="7" fillId="0" borderId="36" xfId="23" applyFont="1" applyBorder="1" applyAlignment="1">
      <alignment/>
    </xf>
    <xf numFmtId="9" fontId="7" fillId="0" borderId="49" xfId="23" applyFont="1" applyBorder="1" applyAlignment="1">
      <alignment/>
    </xf>
    <xf numFmtId="9" fontId="6" fillId="0" borderId="38" xfId="23" applyFont="1" applyBorder="1" applyAlignment="1">
      <alignment/>
    </xf>
    <xf numFmtId="9" fontId="6" fillId="0" borderId="31" xfId="23" applyFont="1" applyBorder="1" applyAlignment="1">
      <alignment/>
    </xf>
    <xf numFmtId="9" fontId="19" fillId="0" borderId="31" xfId="23" applyFont="1" applyBorder="1" applyAlignment="1">
      <alignment/>
    </xf>
    <xf numFmtId="9" fontId="19" fillId="0" borderId="38" xfId="23" applyFont="1" applyBorder="1" applyAlignment="1">
      <alignment/>
    </xf>
    <xf numFmtId="9" fontId="6" fillId="0" borderId="45" xfId="23" applyFont="1" applyBorder="1" applyAlignment="1">
      <alignment/>
    </xf>
    <xf numFmtId="9" fontId="7" fillId="0" borderId="49" xfId="23" applyFont="1" applyFill="1" applyBorder="1" applyAlignment="1">
      <alignment/>
    </xf>
    <xf numFmtId="9" fontId="6" fillId="5" borderId="38" xfId="23" applyFont="1" applyFill="1" applyBorder="1" applyAlignment="1">
      <alignment/>
    </xf>
    <xf numFmtId="9" fontId="6" fillId="5" borderId="31" xfId="23" applyFont="1" applyFill="1" applyBorder="1" applyAlignment="1">
      <alignment/>
    </xf>
    <xf numFmtId="9" fontId="6" fillId="5" borderId="45" xfId="23" applyFont="1" applyFill="1" applyBorder="1" applyAlignment="1">
      <alignment/>
    </xf>
    <xf numFmtId="9" fontId="0" fillId="0" borderId="0" xfId="23" applyAlignment="1">
      <alignment/>
    </xf>
    <xf numFmtId="9" fontId="0" fillId="0" borderId="12" xfId="23" applyBorder="1" applyAlignment="1">
      <alignment/>
    </xf>
    <xf numFmtId="9" fontId="14" fillId="0" borderId="14" xfId="23" applyFont="1" applyBorder="1" applyAlignment="1">
      <alignment/>
    </xf>
    <xf numFmtId="9" fontId="1" fillId="0" borderId="5" xfId="23" applyFont="1" applyBorder="1" applyAlignment="1">
      <alignment horizontal="right"/>
    </xf>
    <xf numFmtId="9" fontId="1" fillId="0" borderId="5" xfId="23" applyFont="1" applyFill="1" applyBorder="1" applyAlignment="1">
      <alignment horizontal="right"/>
    </xf>
    <xf numFmtId="9" fontId="1" fillId="0" borderId="5" xfId="23" applyFont="1" applyBorder="1" applyAlignment="1">
      <alignment/>
    </xf>
    <xf numFmtId="9" fontId="1" fillId="0" borderId="8" xfId="23" applyFont="1" applyBorder="1" applyAlignment="1">
      <alignment/>
    </xf>
    <xf numFmtId="9" fontId="1" fillId="0" borderId="4" xfId="23" applyFont="1" applyBorder="1" applyAlignment="1">
      <alignment/>
    </xf>
    <xf numFmtId="9" fontId="1" fillId="0" borderId="5" xfId="23" applyFont="1" applyBorder="1" applyAlignment="1">
      <alignment/>
    </xf>
    <xf numFmtId="9" fontId="14" fillId="0" borderId="12" xfId="23" applyFont="1" applyFill="1" applyBorder="1" applyAlignment="1">
      <alignment/>
    </xf>
    <xf numFmtId="9" fontId="14" fillId="0" borderId="6" xfId="23" applyFont="1" applyBorder="1" applyAlignment="1">
      <alignment/>
    </xf>
    <xf numFmtId="9" fontId="14" fillId="2" borderId="12" xfId="23" applyFont="1" applyFill="1" applyBorder="1" applyAlignment="1">
      <alignment/>
    </xf>
    <xf numFmtId="9" fontId="14" fillId="0" borderId="8" xfId="23" applyFont="1" applyFill="1" applyBorder="1" applyAlignment="1">
      <alignment horizontal="right"/>
    </xf>
    <xf numFmtId="9" fontId="14" fillId="0" borderId="5" xfId="23" applyFont="1" applyBorder="1" applyAlignment="1">
      <alignment horizontal="right"/>
    </xf>
    <xf numFmtId="9" fontId="14" fillId="0" borderId="4" xfId="23" applyFont="1" applyBorder="1" applyAlignment="1">
      <alignment horizontal="right"/>
    </xf>
    <xf numFmtId="9" fontId="1" fillId="0" borderId="5" xfId="23" applyFont="1" applyFill="1" applyBorder="1" applyAlignment="1">
      <alignment/>
    </xf>
    <xf numFmtId="9" fontId="14" fillId="2" borderId="18" xfId="23" applyFont="1" applyFill="1" applyBorder="1" applyAlignment="1">
      <alignment/>
    </xf>
    <xf numFmtId="9" fontId="14" fillId="3" borderId="6" xfId="23" applyFont="1" applyFill="1" applyBorder="1" applyAlignment="1">
      <alignment/>
    </xf>
    <xf numFmtId="9" fontId="14" fillId="0" borderId="4" xfId="23" applyFont="1" applyBorder="1" applyAlignment="1">
      <alignment horizontal="center"/>
    </xf>
    <xf numFmtId="9" fontId="1" fillId="0" borderId="26" xfId="23" applyFont="1" applyBorder="1" applyAlignment="1">
      <alignment horizontal="right"/>
    </xf>
    <xf numFmtId="9" fontId="14" fillId="0" borderId="25" xfId="23" applyFont="1" applyFill="1" applyBorder="1" applyAlignment="1">
      <alignment horizontal="right"/>
    </xf>
    <xf numFmtId="9" fontId="1" fillId="0" borderId="26" xfId="23" applyFont="1" applyFill="1" applyBorder="1" applyAlignment="1">
      <alignment horizontal="right"/>
    </xf>
    <xf numFmtId="9" fontId="14" fillId="0" borderId="27" xfId="23" applyFont="1" applyFill="1" applyBorder="1" applyAlignment="1">
      <alignment horizontal="right"/>
    </xf>
    <xf numFmtId="9" fontId="14" fillId="4" borderId="12" xfId="23" applyFont="1" applyFill="1" applyBorder="1" applyAlignment="1">
      <alignment horizontal="right"/>
    </xf>
    <xf numFmtId="9" fontId="1" fillId="0" borderId="25" xfId="23" applyFont="1" applyFill="1" applyBorder="1" applyAlignment="1">
      <alignment horizontal="right"/>
    </xf>
    <xf numFmtId="9" fontId="1" fillId="0" borderId="25" xfId="23" applyFont="1" applyFill="1" applyBorder="1" applyAlignment="1">
      <alignment horizontal="right"/>
    </xf>
    <xf numFmtId="9" fontId="1" fillId="0" borderId="28" xfId="23" applyFont="1" applyFill="1" applyBorder="1" applyAlignment="1">
      <alignment horizontal="right"/>
    </xf>
    <xf numFmtId="9" fontId="1" fillId="0" borderId="28" xfId="23" applyFont="1" applyFill="1" applyBorder="1" applyAlignment="1">
      <alignment horizontal="right"/>
    </xf>
    <xf numFmtId="9" fontId="14" fillId="0" borderId="12" xfId="23" applyFont="1" applyFill="1" applyBorder="1" applyAlignment="1">
      <alignment horizontal="right"/>
    </xf>
    <xf numFmtId="9" fontId="14" fillId="3" borderId="29" xfId="23" applyFont="1" applyFill="1" applyBorder="1" applyAlignment="1">
      <alignment horizontal="right"/>
    </xf>
    <xf numFmtId="9" fontId="1" fillId="0" borderId="0" xfId="23" applyFont="1" applyFill="1" applyAlignment="1">
      <alignment/>
    </xf>
    <xf numFmtId="9" fontId="14" fillId="0" borderId="21" xfId="23" applyFont="1" applyBorder="1" applyAlignment="1">
      <alignment horizontal="center" wrapText="1"/>
    </xf>
    <xf numFmtId="166" fontId="14" fillId="0" borderId="54" xfId="0" applyNumberFormat="1" applyFont="1" applyFill="1" applyBorder="1" applyAlignment="1">
      <alignment/>
    </xf>
    <xf numFmtId="166" fontId="14" fillId="0" borderId="55" xfId="0" applyNumberFormat="1" applyFont="1" applyFill="1" applyBorder="1" applyAlignment="1">
      <alignment/>
    </xf>
    <xf numFmtId="9" fontId="14" fillId="0" borderId="53" xfId="23" applyFont="1" applyFill="1" applyBorder="1" applyAlignment="1">
      <alignment/>
    </xf>
    <xf numFmtId="9" fontId="14" fillId="0" borderId="45" xfId="23" applyFont="1" applyFill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 2" xfId="19"/>
    <cellStyle name="Normal_KTRSZJ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I38"/>
  <sheetViews>
    <sheetView tabSelected="1" zoomScale="90" zoomScaleNormal="90" workbookViewId="0" topLeftCell="A1">
      <selection activeCell="N21" sqref="N21"/>
    </sheetView>
  </sheetViews>
  <sheetFormatPr defaultColWidth="9.140625" defaultRowHeight="12.75"/>
  <cols>
    <col min="1" max="1" width="5.57421875" style="0" customWidth="1"/>
    <col min="2" max="2" width="31.7109375" style="0" bestFit="1" customWidth="1"/>
    <col min="3" max="5" width="18.8515625" style="0" bestFit="1" customWidth="1"/>
    <col min="6" max="7" width="18.8515625" style="0" customWidth="1"/>
    <col min="8" max="9" width="18.8515625" style="0" hidden="1" customWidth="1"/>
  </cols>
  <sheetData>
    <row r="1" spans="1:9" ht="12.75">
      <c r="A1" s="173"/>
      <c r="B1" s="174"/>
      <c r="C1" s="206" t="s">
        <v>193</v>
      </c>
      <c r="D1" s="206" t="s">
        <v>194</v>
      </c>
      <c r="E1" s="206" t="s">
        <v>195</v>
      </c>
      <c r="F1" s="206" t="s">
        <v>204</v>
      </c>
      <c r="G1" s="224" t="s">
        <v>205</v>
      </c>
      <c r="H1" s="206" t="s">
        <v>202</v>
      </c>
      <c r="I1" s="206" t="s">
        <v>203</v>
      </c>
    </row>
    <row r="2" spans="1:9" ht="42" customHeight="1" thickBot="1">
      <c r="A2" s="175"/>
      <c r="B2" s="176" t="s">
        <v>7</v>
      </c>
      <c r="C2" s="200" t="s">
        <v>154</v>
      </c>
      <c r="D2" s="200" t="s">
        <v>154</v>
      </c>
      <c r="E2" s="200" t="s">
        <v>154</v>
      </c>
      <c r="F2" s="200" t="s">
        <v>154</v>
      </c>
      <c r="G2" s="225"/>
      <c r="H2" s="200" t="s">
        <v>154</v>
      </c>
      <c r="I2" s="200" t="s">
        <v>154</v>
      </c>
    </row>
    <row r="3" spans="1:9" ht="13.5" thickBot="1">
      <c r="A3" s="177">
        <v>2</v>
      </c>
      <c r="B3" s="196" t="s">
        <v>165</v>
      </c>
      <c r="C3" s="179">
        <f>SUM(C5:C8,C15:C19)</f>
        <v>214</v>
      </c>
      <c r="D3" s="179">
        <f>SUM(D5:D8,D15:D19)</f>
        <v>1500</v>
      </c>
      <c r="E3" s="179">
        <f>SUM(E5:E8,E15:E19)</f>
        <v>1714</v>
      </c>
      <c r="F3" s="179">
        <f>SUM(F5:F8,F15:F19)</f>
        <v>265</v>
      </c>
      <c r="G3" s="226">
        <f>+F3/E3</f>
        <v>0.15460910151691948</v>
      </c>
      <c r="H3" s="179">
        <f>SUM(H5:H8,H15:H19)</f>
        <v>500</v>
      </c>
      <c r="I3" s="179">
        <f>SUM(I5:I8,I15:I19)</f>
        <v>2214</v>
      </c>
    </row>
    <row r="4" spans="1:9" ht="47.25" customHeight="1" thickBot="1">
      <c r="A4" s="207"/>
      <c r="B4" s="208" t="s">
        <v>183</v>
      </c>
      <c r="C4" s="209">
        <f>+C3-C11-C9</f>
        <v>0</v>
      </c>
      <c r="D4" s="209">
        <f>+D3-D11-D9</f>
        <v>1500</v>
      </c>
      <c r="E4" s="209">
        <f aca="true" t="shared" si="0" ref="E4:E35">+C4+D4</f>
        <v>1500</v>
      </c>
      <c r="F4" s="209">
        <f>+F3-F11-F9</f>
        <v>265</v>
      </c>
      <c r="G4" s="227">
        <f>+F4/E4</f>
        <v>0.17666666666666667</v>
      </c>
      <c r="H4" s="209">
        <f>+H3-H11-H9</f>
        <v>500</v>
      </c>
      <c r="I4" s="209">
        <f aca="true" t="shared" si="1" ref="I4:I21">+E4+H4</f>
        <v>2000</v>
      </c>
    </row>
    <row r="5" spans="1:9" ht="12.75">
      <c r="A5" s="180">
        <v>21</v>
      </c>
      <c r="B5" s="197" t="s">
        <v>8</v>
      </c>
      <c r="C5" s="181"/>
      <c r="D5" s="181"/>
      <c r="E5" s="181">
        <f t="shared" si="0"/>
        <v>0</v>
      </c>
      <c r="F5" s="181">
        <f>+'2.sz.m.Bevételek'!F5</f>
        <v>4</v>
      </c>
      <c r="G5" s="228"/>
      <c r="H5" s="181"/>
      <c r="I5" s="181">
        <f t="shared" si="1"/>
        <v>0</v>
      </c>
    </row>
    <row r="6" spans="1:9" ht="12.75">
      <c r="A6" s="182">
        <v>22</v>
      </c>
      <c r="B6" s="183" t="s">
        <v>166</v>
      </c>
      <c r="C6" s="181"/>
      <c r="D6" s="181"/>
      <c r="E6" s="181">
        <f t="shared" si="0"/>
        <v>0</v>
      </c>
      <c r="F6" s="181"/>
      <c r="G6" s="228"/>
      <c r="H6" s="181"/>
      <c r="I6" s="181">
        <f t="shared" si="1"/>
        <v>0</v>
      </c>
    </row>
    <row r="7" spans="1:9" ht="12.75">
      <c r="A7" s="182">
        <v>23</v>
      </c>
      <c r="B7" s="183" t="s">
        <v>136</v>
      </c>
      <c r="C7" s="181"/>
      <c r="D7" s="181"/>
      <c r="E7" s="181">
        <f t="shared" si="0"/>
        <v>0</v>
      </c>
      <c r="F7" s="181"/>
      <c r="G7" s="228"/>
      <c r="H7" s="181"/>
      <c r="I7" s="181">
        <f t="shared" si="1"/>
        <v>0</v>
      </c>
    </row>
    <row r="8" spans="1:9" ht="12.75">
      <c r="A8" s="198">
        <v>24</v>
      </c>
      <c r="B8" s="184" t="s">
        <v>167</v>
      </c>
      <c r="C8" s="185">
        <f>SUM(C9:C14)</f>
        <v>214</v>
      </c>
      <c r="D8" s="185">
        <f>SUM(D9:D14)</f>
        <v>1500</v>
      </c>
      <c r="E8" s="185">
        <f t="shared" si="0"/>
        <v>1714</v>
      </c>
      <c r="F8" s="185">
        <f>SUM(F9:F14)</f>
        <v>230</v>
      </c>
      <c r="G8" s="229">
        <f>+F8/E8</f>
        <v>0.13418903150525088</v>
      </c>
      <c r="H8" s="185">
        <f>SUM(H9:H14)</f>
        <v>500</v>
      </c>
      <c r="I8" s="185">
        <f t="shared" si="1"/>
        <v>2214</v>
      </c>
    </row>
    <row r="9" spans="1:9" ht="12.75">
      <c r="A9" s="199">
        <v>241</v>
      </c>
      <c r="B9" s="188" t="s">
        <v>168</v>
      </c>
      <c r="C9" s="190">
        <v>214</v>
      </c>
      <c r="D9" s="190"/>
      <c r="E9" s="190">
        <f t="shared" si="0"/>
        <v>214</v>
      </c>
      <c r="F9" s="190"/>
      <c r="G9" s="230">
        <f>+F9/E9</f>
        <v>0</v>
      </c>
      <c r="H9" s="190"/>
      <c r="I9" s="190">
        <f t="shared" si="1"/>
        <v>214</v>
      </c>
    </row>
    <row r="10" spans="1:9" ht="12.75">
      <c r="A10" s="199">
        <v>242</v>
      </c>
      <c r="B10" s="188" t="s">
        <v>169</v>
      </c>
      <c r="C10" s="190"/>
      <c r="D10" s="190">
        <f>+'2.sz.m.Bevételek'!D37</f>
        <v>1500</v>
      </c>
      <c r="E10" s="190">
        <f t="shared" si="0"/>
        <v>1500</v>
      </c>
      <c r="F10" s="190">
        <f>+'2.sz.m.Bevételek'!F37+'2.sz.m.Bevételek'!F40</f>
        <v>230</v>
      </c>
      <c r="G10" s="230">
        <f>+F10/E10</f>
        <v>0.15333333333333332</v>
      </c>
      <c r="H10" s="190">
        <f>+'2.sz.m.Bevételek'!H37</f>
        <v>500</v>
      </c>
      <c r="I10" s="190">
        <f t="shared" si="1"/>
        <v>2000</v>
      </c>
    </row>
    <row r="11" spans="1:9" ht="12.75">
      <c r="A11" s="187">
        <v>243</v>
      </c>
      <c r="B11" s="217" t="s">
        <v>158</v>
      </c>
      <c r="C11" s="190"/>
      <c r="D11" s="190"/>
      <c r="E11" s="190">
        <f t="shared" si="0"/>
        <v>0</v>
      </c>
      <c r="F11" s="190"/>
      <c r="G11" s="230"/>
      <c r="H11" s="190"/>
      <c r="I11" s="190">
        <f t="shared" si="1"/>
        <v>0</v>
      </c>
    </row>
    <row r="12" spans="1:9" ht="12.75">
      <c r="A12" s="199">
        <v>244</v>
      </c>
      <c r="B12" s="189" t="s">
        <v>160</v>
      </c>
      <c r="C12" s="190"/>
      <c r="D12" s="190"/>
      <c r="E12" s="190">
        <f t="shared" si="0"/>
        <v>0</v>
      </c>
      <c r="F12" s="190"/>
      <c r="G12" s="230"/>
      <c r="H12" s="190"/>
      <c r="I12" s="190">
        <f t="shared" si="1"/>
        <v>0</v>
      </c>
    </row>
    <row r="13" spans="1:9" ht="12.75">
      <c r="A13" s="199">
        <v>245</v>
      </c>
      <c r="B13" s="188" t="s">
        <v>170</v>
      </c>
      <c r="C13" s="190"/>
      <c r="D13" s="190"/>
      <c r="E13" s="190">
        <f t="shared" si="0"/>
        <v>0</v>
      </c>
      <c r="F13" s="190"/>
      <c r="G13" s="230"/>
      <c r="H13" s="190"/>
      <c r="I13" s="190">
        <f t="shared" si="1"/>
        <v>0</v>
      </c>
    </row>
    <row r="14" spans="1:9" ht="12.75">
      <c r="A14" s="191">
        <v>246</v>
      </c>
      <c r="B14" s="188" t="s">
        <v>171</v>
      </c>
      <c r="C14" s="202"/>
      <c r="D14" s="202"/>
      <c r="E14" s="202">
        <f t="shared" si="0"/>
        <v>0</v>
      </c>
      <c r="F14" s="202"/>
      <c r="G14" s="231"/>
      <c r="H14" s="202"/>
      <c r="I14" s="202">
        <f t="shared" si="1"/>
        <v>0</v>
      </c>
    </row>
    <row r="15" spans="1:9" ht="12.75">
      <c r="A15" s="180">
        <v>25</v>
      </c>
      <c r="B15" s="197" t="s">
        <v>172</v>
      </c>
      <c r="C15" s="185"/>
      <c r="D15" s="185"/>
      <c r="E15" s="185">
        <f t="shared" si="0"/>
        <v>0</v>
      </c>
      <c r="F15" s="185">
        <f>+'2.sz.m.Bevételek'!F47</f>
        <v>31</v>
      </c>
      <c r="G15" s="229"/>
      <c r="H15" s="185"/>
      <c r="I15" s="185">
        <f t="shared" si="1"/>
        <v>0</v>
      </c>
    </row>
    <row r="16" spans="1:9" ht="12.75">
      <c r="A16" s="182">
        <v>26</v>
      </c>
      <c r="B16" s="183" t="s">
        <v>173</v>
      </c>
      <c r="C16" s="185"/>
      <c r="D16" s="185"/>
      <c r="E16" s="185">
        <f t="shared" si="0"/>
        <v>0</v>
      </c>
      <c r="F16" s="185"/>
      <c r="G16" s="229"/>
      <c r="H16" s="185"/>
      <c r="I16" s="185">
        <f t="shared" si="1"/>
        <v>0</v>
      </c>
    </row>
    <row r="17" spans="1:9" ht="12.75">
      <c r="A17" s="199">
        <v>261</v>
      </c>
      <c r="B17" s="189" t="s">
        <v>137</v>
      </c>
      <c r="C17" s="190"/>
      <c r="D17" s="190"/>
      <c r="E17" s="190">
        <f t="shared" si="0"/>
        <v>0</v>
      </c>
      <c r="F17" s="190"/>
      <c r="G17" s="230"/>
      <c r="H17" s="190"/>
      <c r="I17" s="190">
        <f t="shared" si="1"/>
        <v>0</v>
      </c>
    </row>
    <row r="18" spans="1:9" ht="12.75">
      <c r="A18" s="199">
        <v>262</v>
      </c>
      <c r="B18" s="188" t="s">
        <v>9</v>
      </c>
      <c r="C18" s="190"/>
      <c r="D18" s="190"/>
      <c r="E18" s="190">
        <f t="shared" si="0"/>
        <v>0</v>
      </c>
      <c r="F18" s="190"/>
      <c r="G18" s="230"/>
      <c r="H18" s="190"/>
      <c r="I18" s="190">
        <f t="shared" si="1"/>
        <v>0</v>
      </c>
    </row>
    <row r="19" spans="1:9" ht="13.5" thickBot="1">
      <c r="A19" s="192">
        <v>27</v>
      </c>
      <c r="B19" s="194" t="s">
        <v>174</v>
      </c>
      <c r="C19" s="195"/>
      <c r="D19" s="195"/>
      <c r="E19" s="195">
        <f t="shared" si="0"/>
        <v>0</v>
      </c>
      <c r="F19" s="195"/>
      <c r="G19" s="232"/>
      <c r="H19" s="195"/>
      <c r="I19" s="195">
        <f t="shared" si="1"/>
        <v>0</v>
      </c>
    </row>
    <row r="20" spans="1:9" ht="13.5" thickBot="1">
      <c r="A20" s="177">
        <v>1</v>
      </c>
      <c r="B20" s="178" t="s">
        <v>155</v>
      </c>
      <c r="C20" s="179">
        <f>SUM(C22:C26,C32:C35)</f>
        <v>214</v>
      </c>
      <c r="D20" s="179">
        <f>SUM(D22:D26,D32:D35)</f>
        <v>1500</v>
      </c>
      <c r="E20" s="179">
        <f t="shared" si="0"/>
        <v>1714</v>
      </c>
      <c r="F20" s="179">
        <f>SUM(F22:F26,F32:F35)</f>
        <v>95</v>
      </c>
      <c r="G20" s="226">
        <f>+F20/E20</f>
        <v>0.05542590431738623</v>
      </c>
      <c r="H20" s="179">
        <f>SUM(H22:H26,H32:H35)</f>
        <v>500</v>
      </c>
      <c r="I20" s="179">
        <f t="shared" si="1"/>
        <v>2214</v>
      </c>
    </row>
    <row r="21" spans="1:9" ht="48.75" customHeight="1" thickBot="1">
      <c r="A21" s="207"/>
      <c r="B21" s="208" t="s">
        <v>184</v>
      </c>
      <c r="C21" s="210">
        <f>+C20-C28</f>
        <v>214</v>
      </c>
      <c r="D21" s="210">
        <f>+D20-D28</f>
        <v>1500</v>
      </c>
      <c r="E21" s="210">
        <f t="shared" si="0"/>
        <v>1714</v>
      </c>
      <c r="F21" s="210">
        <f>+F20-F28</f>
        <v>95</v>
      </c>
      <c r="G21" s="233">
        <f>+F21/E21</f>
        <v>0.05542590431738623</v>
      </c>
      <c r="H21" s="210">
        <f>+H20-H28</f>
        <v>500</v>
      </c>
      <c r="I21" s="210">
        <f t="shared" si="1"/>
        <v>2214</v>
      </c>
    </row>
    <row r="22" spans="1:9" ht="12.75">
      <c r="A22" s="216">
        <v>11</v>
      </c>
      <c r="B22" s="183" t="s">
        <v>4</v>
      </c>
      <c r="C22" s="201"/>
      <c r="D22" s="201"/>
      <c r="E22" s="201">
        <f>+'3.sz.m.Kiadások'!E5</f>
        <v>0</v>
      </c>
      <c r="F22" s="201"/>
      <c r="G22" s="234"/>
      <c r="H22" s="201"/>
      <c r="I22" s="201">
        <f>+'3.sz.m.Kiadások'!I5</f>
        <v>0</v>
      </c>
    </row>
    <row r="23" spans="1:9" ht="12.75">
      <c r="A23" s="216">
        <v>12</v>
      </c>
      <c r="B23" s="183" t="s">
        <v>182</v>
      </c>
      <c r="C23" s="201"/>
      <c r="D23" s="201"/>
      <c r="E23" s="201">
        <f>+'3.sz.m.Kiadások'!E9</f>
        <v>0</v>
      </c>
      <c r="F23" s="201"/>
      <c r="G23" s="234"/>
      <c r="H23" s="201"/>
      <c r="I23" s="201">
        <f>+'3.sz.m.Kiadások'!I9</f>
        <v>0</v>
      </c>
    </row>
    <row r="24" spans="1:9" ht="12.75">
      <c r="A24" s="216">
        <v>13</v>
      </c>
      <c r="B24" s="183" t="s">
        <v>188</v>
      </c>
      <c r="C24" s="201">
        <f>+'3.sz.m.Kiadások'!C10</f>
        <v>214</v>
      </c>
      <c r="D24" s="201"/>
      <c r="E24" s="201">
        <f>+'3.sz.m.Kiadások'!E10</f>
        <v>214</v>
      </c>
      <c r="F24" s="201">
        <f>+'3.sz.m.Kiadások'!F10</f>
        <v>95</v>
      </c>
      <c r="G24" s="234">
        <f>+F24/E24</f>
        <v>0.4439252336448598</v>
      </c>
      <c r="H24" s="201"/>
      <c r="I24" s="201">
        <f>+'3.sz.m.Kiadások'!I10</f>
        <v>214</v>
      </c>
    </row>
    <row r="25" spans="1:9" ht="12.75">
      <c r="A25" s="216">
        <v>131</v>
      </c>
      <c r="B25" s="183" t="s">
        <v>187</v>
      </c>
      <c r="C25" s="201"/>
      <c r="D25" s="201"/>
      <c r="E25" s="201">
        <f>+'3.sz.m.Kiadások'!E17</f>
        <v>0</v>
      </c>
      <c r="F25" s="201"/>
      <c r="G25" s="234"/>
      <c r="H25" s="201"/>
      <c r="I25" s="201">
        <f>+'3.sz.m.Kiadások'!I17</f>
        <v>0</v>
      </c>
    </row>
    <row r="26" spans="1:9" ht="12.75">
      <c r="A26" s="186">
        <v>14</v>
      </c>
      <c r="B26" s="184" t="s">
        <v>156</v>
      </c>
      <c r="C26" s="201"/>
      <c r="D26" s="201"/>
      <c r="E26" s="201">
        <f>SUM(E27:E31)</f>
        <v>0</v>
      </c>
      <c r="F26" s="201"/>
      <c r="G26" s="234"/>
      <c r="H26" s="201"/>
      <c r="I26" s="201">
        <f>SUM(I27:I31)</f>
        <v>0</v>
      </c>
    </row>
    <row r="27" spans="1:9" ht="12.75">
      <c r="A27" s="187">
        <v>141</v>
      </c>
      <c r="B27" s="188" t="s">
        <v>157</v>
      </c>
      <c r="C27" s="202"/>
      <c r="D27" s="202"/>
      <c r="E27" s="202">
        <f t="shared" si="0"/>
        <v>0</v>
      </c>
      <c r="F27" s="202"/>
      <c r="G27" s="231"/>
      <c r="H27" s="202"/>
      <c r="I27" s="202">
        <f aca="true" t="shared" si="2" ref="I27:I35">+E27+H27</f>
        <v>0</v>
      </c>
    </row>
    <row r="28" spans="1:9" ht="12.75">
      <c r="A28" s="187">
        <v>142</v>
      </c>
      <c r="B28" s="218" t="s">
        <v>158</v>
      </c>
      <c r="C28" s="202"/>
      <c r="D28" s="202"/>
      <c r="E28" s="202">
        <f t="shared" si="0"/>
        <v>0</v>
      </c>
      <c r="F28" s="202"/>
      <c r="G28" s="231"/>
      <c r="H28" s="202"/>
      <c r="I28" s="202">
        <f t="shared" si="2"/>
        <v>0</v>
      </c>
    </row>
    <row r="29" spans="1:9" ht="12.75">
      <c r="A29" s="187">
        <v>143</v>
      </c>
      <c r="B29" s="188" t="s">
        <v>159</v>
      </c>
      <c r="C29" s="202"/>
      <c r="D29" s="202"/>
      <c r="E29" s="202">
        <f t="shared" si="0"/>
        <v>0</v>
      </c>
      <c r="F29" s="202"/>
      <c r="G29" s="231"/>
      <c r="H29" s="202"/>
      <c r="I29" s="202">
        <f t="shared" si="2"/>
        <v>0</v>
      </c>
    </row>
    <row r="30" spans="1:9" ht="12.75">
      <c r="A30" s="191">
        <v>144</v>
      </c>
      <c r="B30" s="188" t="s">
        <v>160</v>
      </c>
      <c r="C30" s="202"/>
      <c r="D30" s="202"/>
      <c r="E30" s="202">
        <f t="shared" si="0"/>
        <v>0</v>
      </c>
      <c r="F30" s="202"/>
      <c r="G30" s="231"/>
      <c r="H30" s="202"/>
      <c r="I30" s="202">
        <f t="shared" si="2"/>
        <v>0</v>
      </c>
    </row>
    <row r="31" spans="1:9" ht="12.75">
      <c r="A31" s="191">
        <v>145</v>
      </c>
      <c r="B31" s="188" t="s">
        <v>161</v>
      </c>
      <c r="C31" s="202"/>
      <c r="D31" s="202"/>
      <c r="E31" s="202">
        <f t="shared" si="0"/>
        <v>0</v>
      </c>
      <c r="F31" s="202"/>
      <c r="G31" s="231"/>
      <c r="H31" s="202"/>
      <c r="I31" s="202">
        <f t="shared" si="2"/>
        <v>0</v>
      </c>
    </row>
    <row r="32" spans="1:9" ht="12.75">
      <c r="A32" s="182">
        <v>15</v>
      </c>
      <c r="B32" s="183" t="s">
        <v>162</v>
      </c>
      <c r="C32" s="203"/>
      <c r="D32" s="203"/>
      <c r="E32" s="203">
        <f t="shared" si="0"/>
        <v>0</v>
      </c>
      <c r="F32" s="203"/>
      <c r="G32" s="235"/>
      <c r="H32" s="203"/>
      <c r="I32" s="203">
        <f t="shared" si="2"/>
        <v>0</v>
      </c>
    </row>
    <row r="33" spans="1:9" ht="12.75">
      <c r="A33" s="182">
        <v>16</v>
      </c>
      <c r="B33" s="183" t="s">
        <v>121</v>
      </c>
      <c r="C33" s="203"/>
      <c r="D33" s="203"/>
      <c r="E33" s="203">
        <f t="shared" si="0"/>
        <v>0</v>
      </c>
      <c r="F33" s="203"/>
      <c r="G33" s="235"/>
      <c r="H33" s="203"/>
      <c r="I33" s="203">
        <f t="shared" si="2"/>
        <v>0</v>
      </c>
    </row>
    <row r="34" spans="1:9" ht="12.75">
      <c r="A34" s="182">
        <v>17</v>
      </c>
      <c r="B34" s="183" t="s">
        <v>163</v>
      </c>
      <c r="C34" s="203"/>
      <c r="D34" s="203">
        <f>+'3.sz.m.Kiadások'!D19</f>
        <v>1500</v>
      </c>
      <c r="E34" s="203">
        <f t="shared" si="0"/>
        <v>1500</v>
      </c>
      <c r="F34" s="203"/>
      <c r="G34" s="235"/>
      <c r="H34" s="203">
        <f>+'3.sz.m.Kiadások'!H19</f>
        <v>500</v>
      </c>
      <c r="I34" s="203">
        <f t="shared" si="2"/>
        <v>2000</v>
      </c>
    </row>
    <row r="35" spans="1:9" ht="13.5" thickBot="1">
      <c r="A35" s="192">
        <v>18</v>
      </c>
      <c r="B35" s="193" t="s">
        <v>164</v>
      </c>
      <c r="C35" s="204"/>
      <c r="D35" s="204"/>
      <c r="E35" s="204">
        <f t="shared" si="0"/>
        <v>0</v>
      </c>
      <c r="F35" s="204"/>
      <c r="G35" s="236"/>
      <c r="H35" s="204"/>
      <c r="I35" s="204">
        <f t="shared" si="2"/>
        <v>0</v>
      </c>
    </row>
    <row r="36" ht="13.5" thickBot="1">
      <c r="G36" s="237"/>
    </row>
    <row r="37" spans="2:9" ht="13.5" thickBot="1">
      <c r="B37" s="64" t="s">
        <v>207</v>
      </c>
      <c r="C37" s="205">
        <f>+C3-C20</f>
        <v>0</v>
      </c>
      <c r="D37" s="205">
        <f>+D3-D20</f>
        <v>0</v>
      </c>
      <c r="E37" s="205">
        <f>+E3-E20</f>
        <v>0</v>
      </c>
      <c r="F37" s="205">
        <f>+F3-F20</f>
        <v>170</v>
      </c>
      <c r="G37" s="238"/>
      <c r="H37" s="205">
        <f>+H3-H20</f>
        <v>0</v>
      </c>
      <c r="I37" s="205">
        <f>+I3-I20</f>
        <v>0</v>
      </c>
    </row>
    <row r="38" spans="3:9" ht="12.75">
      <c r="C38" s="57"/>
      <c r="D38" s="57"/>
      <c r="E38" s="57"/>
      <c r="F38" s="57"/>
      <c r="G38" s="57"/>
      <c r="H38" s="57"/>
      <c r="I38" s="57"/>
    </row>
  </sheetData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scale="83" r:id="rId1"/>
  <headerFooter alignWithMargins="0">
    <oddHeader>&amp;L1. számú melléklet&amp;C&amp;"Arial,Félkövér"&amp;12Nagykovácsi Német Nemzetiségi Önkormányzat
2012. évi bevételei és kiadásai&amp;R A 2012. évi költségvetési rendelethez</oddHeader>
    <oddFooter>&amp;L&amp;"Arial,Dőlt"&amp;8&amp;D&amp;C&amp;P&amp;R&amp;"Arial,Dőlt"&amp;8&amp;F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7">
    <tabColor indexed="45"/>
    <pageSetUpPr fitToPage="1"/>
  </sheetPr>
  <dimension ref="A1:I81"/>
  <sheetViews>
    <sheetView workbookViewId="0" topLeftCell="A1">
      <pane xSplit="2" ySplit="3" topLeftCell="D4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G73" sqref="G73"/>
    </sheetView>
  </sheetViews>
  <sheetFormatPr defaultColWidth="9.140625" defaultRowHeight="12.75"/>
  <cols>
    <col min="1" max="1" width="5.00390625" style="12" customWidth="1"/>
    <col min="2" max="2" width="54.28125" style="12" customWidth="1"/>
    <col min="3" max="7" width="16.140625" style="12" customWidth="1"/>
    <col min="8" max="9" width="16.140625" style="12" hidden="1" customWidth="1"/>
    <col min="10" max="16384" width="8.8515625" style="12" customWidth="1"/>
  </cols>
  <sheetData>
    <row r="1" spans="1:9" s="145" customFormat="1" ht="26.25" thickBot="1">
      <c r="A1" s="143" t="s">
        <v>23</v>
      </c>
      <c r="B1" s="144" t="s">
        <v>24</v>
      </c>
      <c r="C1" s="223" t="s">
        <v>190</v>
      </c>
      <c r="D1" s="223" t="s">
        <v>196</v>
      </c>
      <c r="E1" s="223" t="s">
        <v>197</v>
      </c>
      <c r="F1" s="223" t="s">
        <v>204</v>
      </c>
      <c r="G1" s="223" t="s">
        <v>205</v>
      </c>
      <c r="H1" s="223" t="s">
        <v>198</v>
      </c>
      <c r="I1" s="223" t="s">
        <v>199</v>
      </c>
    </row>
    <row r="2" spans="1:9" ht="12.75">
      <c r="A2" s="13"/>
      <c r="B2" s="14"/>
      <c r="C2" s="15"/>
      <c r="D2" s="15"/>
      <c r="E2" s="15"/>
      <c r="F2" s="15"/>
      <c r="G2" s="15"/>
      <c r="H2" s="15"/>
      <c r="I2" s="15"/>
    </row>
    <row r="3" spans="1:9" ht="13.5" thickBot="1">
      <c r="A3" s="16">
        <v>1</v>
      </c>
      <c r="B3" s="3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</row>
    <row r="4" spans="1:9" ht="13.5" thickBot="1">
      <c r="A4" s="17" t="s">
        <v>27</v>
      </c>
      <c r="B4" s="80" t="s">
        <v>28</v>
      </c>
      <c r="C4" s="78"/>
      <c r="D4" s="78"/>
      <c r="E4" s="78"/>
      <c r="F4" s="78"/>
      <c r="G4" s="78"/>
      <c r="H4" s="78"/>
      <c r="I4" s="78"/>
    </row>
    <row r="5" spans="1:9" ht="13.5" thickBot="1">
      <c r="A5" s="81" t="s">
        <v>29</v>
      </c>
      <c r="B5" s="82" t="s">
        <v>30</v>
      </c>
      <c r="C5" s="83">
        <f aca="true" t="shared" si="0" ref="C5:I5">SUM(C6:C10)</f>
        <v>0</v>
      </c>
      <c r="D5" s="83">
        <f t="shared" si="0"/>
        <v>0</v>
      </c>
      <c r="E5" s="83">
        <f t="shared" si="0"/>
        <v>0</v>
      </c>
      <c r="F5" s="83">
        <f t="shared" si="0"/>
        <v>4</v>
      </c>
      <c r="G5" s="83">
        <f t="shared" si="0"/>
        <v>0</v>
      </c>
      <c r="H5" s="83">
        <f t="shared" si="0"/>
        <v>0</v>
      </c>
      <c r="I5" s="83">
        <f t="shared" si="0"/>
        <v>0</v>
      </c>
    </row>
    <row r="6" spans="1:9" ht="13.5" hidden="1" thickTop="1">
      <c r="A6" s="18"/>
      <c r="B6" s="19" t="s">
        <v>92</v>
      </c>
      <c r="C6" s="131"/>
      <c r="D6" s="131"/>
      <c r="E6" s="131"/>
      <c r="F6" s="131"/>
      <c r="G6" s="131"/>
      <c r="H6" s="131"/>
      <c r="I6" s="131"/>
    </row>
    <row r="7" spans="1:9" ht="12.75" hidden="1">
      <c r="A7" s="22"/>
      <c r="B7" s="23" t="s">
        <v>93</v>
      </c>
      <c r="C7" s="21"/>
      <c r="D7" s="21"/>
      <c r="E7" s="21"/>
      <c r="F7" s="21"/>
      <c r="G7" s="21"/>
      <c r="H7" s="21"/>
      <c r="I7" s="21"/>
    </row>
    <row r="8" spans="1:9" ht="12.75" hidden="1">
      <c r="A8" s="22"/>
      <c r="B8" s="23" t="s">
        <v>94</v>
      </c>
      <c r="C8" s="21"/>
      <c r="D8" s="21"/>
      <c r="E8" s="21"/>
      <c r="F8" s="21"/>
      <c r="G8" s="21"/>
      <c r="H8" s="21"/>
      <c r="I8" s="21"/>
    </row>
    <row r="9" spans="1:9" ht="12.75" hidden="1">
      <c r="A9" s="22"/>
      <c r="B9" s="24" t="s">
        <v>75</v>
      </c>
      <c r="C9" s="21"/>
      <c r="D9" s="21"/>
      <c r="E9" s="21"/>
      <c r="F9" s="21"/>
      <c r="G9" s="21"/>
      <c r="H9" s="21"/>
      <c r="I9" s="21"/>
    </row>
    <row r="10" spans="1:9" ht="14.25" thickBot="1" thickTop="1">
      <c r="A10" s="22"/>
      <c r="B10" s="24" t="s">
        <v>31</v>
      </c>
      <c r="C10" s="21"/>
      <c r="D10" s="21"/>
      <c r="E10" s="21"/>
      <c r="F10" s="21">
        <v>4</v>
      </c>
      <c r="G10" s="21"/>
      <c r="H10" s="21"/>
      <c r="I10" s="21"/>
    </row>
    <row r="11" spans="1:9" ht="13.5" hidden="1" thickBot="1">
      <c r="A11" s="81" t="s">
        <v>32</v>
      </c>
      <c r="B11" s="84" t="s">
        <v>33</v>
      </c>
      <c r="C11" s="85">
        <f aca="true" t="shared" si="1" ref="C11:I11">SUM(C12:C16)</f>
        <v>0</v>
      </c>
      <c r="D11" s="85">
        <f t="shared" si="1"/>
        <v>0</v>
      </c>
      <c r="E11" s="85">
        <f t="shared" si="1"/>
        <v>0</v>
      </c>
      <c r="F11" s="85">
        <f t="shared" si="1"/>
        <v>0</v>
      </c>
      <c r="G11" s="85">
        <f t="shared" si="1"/>
        <v>0</v>
      </c>
      <c r="H11" s="85">
        <f t="shared" si="1"/>
        <v>0</v>
      </c>
      <c r="I11" s="85">
        <f t="shared" si="1"/>
        <v>0</v>
      </c>
    </row>
    <row r="12" spans="1:9" ht="13.5" hidden="1" thickTop="1">
      <c r="A12" s="22"/>
      <c r="B12" s="23" t="s">
        <v>34</v>
      </c>
      <c r="C12" s="21"/>
      <c r="D12" s="21"/>
      <c r="E12" s="21"/>
      <c r="F12" s="21"/>
      <c r="G12" s="21"/>
      <c r="H12" s="21"/>
      <c r="I12" s="21"/>
    </row>
    <row r="13" spans="1:9" ht="12.75" hidden="1">
      <c r="A13" s="22"/>
      <c r="B13" s="23" t="s">
        <v>13</v>
      </c>
      <c r="C13" s="131"/>
      <c r="D13" s="131"/>
      <c r="E13" s="131"/>
      <c r="F13" s="131"/>
      <c r="G13" s="131"/>
      <c r="H13" s="131"/>
      <c r="I13" s="131"/>
    </row>
    <row r="14" spans="1:9" ht="12.75" hidden="1">
      <c r="A14" s="22"/>
      <c r="B14" s="23" t="s">
        <v>131</v>
      </c>
      <c r="C14" s="131"/>
      <c r="D14" s="131"/>
      <c r="E14" s="131"/>
      <c r="F14" s="131"/>
      <c r="G14" s="131"/>
      <c r="H14" s="131"/>
      <c r="I14" s="131"/>
    </row>
    <row r="15" spans="1:9" ht="12.75" hidden="1">
      <c r="A15" s="22"/>
      <c r="B15" s="23" t="s">
        <v>95</v>
      </c>
      <c r="C15" s="131"/>
      <c r="D15" s="131"/>
      <c r="E15" s="131"/>
      <c r="F15" s="131"/>
      <c r="G15" s="131"/>
      <c r="H15" s="131"/>
      <c r="I15" s="131"/>
    </row>
    <row r="16" spans="1:9" ht="13.5" hidden="1" thickBot="1">
      <c r="A16" s="77"/>
      <c r="B16" s="24" t="s">
        <v>96</v>
      </c>
      <c r="C16" s="132"/>
      <c r="D16" s="132"/>
      <c r="E16" s="132"/>
      <c r="F16" s="132"/>
      <c r="G16" s="132"/>
      <c r="H16" s="132"/>
      <c r="I16" s="132"/>
    </row>
    <row r="17" spans="1:9" ht="13.5" hidden="1" thickBot="1">
      <c r="A17" s="81" t="s">
        <v>35</v>
      </c>
      <c r="B17" s="82" t="s">
        <v>36</v>
      </c>
      <c r="C17" s="85">
        <f aca="true" t="shared" si="2" ref="C17:I17">SUM(C18:C20)</f>
        <v>0</v>
      </c>
      <c r="D17" s="85">
        <f t="shared" si="2"/>
        <v>0</v>
      </c>
      <c r="E17" s="85">
        <f t="shared" si="2"/>
        <v>0</v>
      </c>
      <c r="F17" s="85">
        <f t="shared" si="2"/>
        <v>0</v>
      </c>
      <c r="G17" s="85">
        <f t="shared" si="2"/>
        <v>0</v>
      </c>
      <c r="H17" s="85">
        <f t="shared" si="2"/>
        <v>0</v>
      </c>
      <c r="I17" s="85">
        <f t="shared" si="2"/>
        <v>0</v>
      </c>
    </row>
    <row r="18" spans="1:9" ht="13.5" hidden="1" thickTop="1">
      <c r="A18" s="18"/>
      <c r="B18" s="19" t="s">
        <v>15</v>
      </c>
      <c r="C18" s="133"/>
      <c r="D18" s="133"/>
      <c r="E18" s="133"/>
      <c r="F18" s="133"/>
      <c r="G18" s="133"/>
      <c r="H18" s="133"/>
      <c r="I18" s="133"/>
    </row>
    <row r="19" spans="1:9" ht="12.75" hidden="1">
      <c r="A19" s="18"/>
      <c r="B19" s="86" t="s">
        <v>97</v>
      </c>
      <c r="C19" s="131"/>
      <c r="D19" s="131"/>
      <c r="E19" s="131"/>
      <c r="F19" s="131"/>
      <c r="G19" s="131"/>
      <c r="H19" s="131"/>
      <c r="I19" s="131"/>
    </row>
    <row r="20" spans="1:9" ht="13.5" hidden="1" thickBot="1">
      <c r="A20" s="77"/>
      <c r="B20" s="24" t="s">
        <v>17</v>
      </c>
      <c r="C20" s="132"/>
      <c r="D20" s="132"/>
      <c r="E20" s="132"/>
      <c r="F20" s="132"/>
      <c r="G20" s="132"/>
      <c r="H20" s="132"/>
      <c r="I20" s="132"/>
    </row>
    <row r="21" spans="1:9" ht="13.5" hidden="1" thickBot="1">
      <c r="A21" s="81" t="s">
        <v>37</v>
      </c>
      <c r="B21" s="84" t="s">
        <v>98</v>
      </c>
      <c r="C21" s="87">
        <f aca="true" t="shared" si="3" ref="C21:I21">SUM(C22:C28)</f>
        <v>0</v>
      </c>
      <c r="D21" s="87">
        <f t="shared" si="3"/>
        <v>0</v>
      </c>
      <c r="E21" s="87">
        <f t="shared" si="3"/>
        <v>0</v>
      </c>
      <c r="F21" s="87">
        <f t="shared" si="3"/>
        <v>0</v>
      </c>
      <c r="G21" s="87">
        <f t="shared" si="3"/>
        <v>0</v>
      </c>
      <c r="H21" s="87">
        <f t="shared" si="3"/>
        <v>0</v>
      </c>
      <c r="I21" s="87">
        <f t="shared" si="3"/>
        <v>0</v>
      </c>
    </row>
    <row r="22" spans="1:9" ht="13.5" hidden="1" thickTop="1">
      <c r="A22" s="26"/>
      <c r="B22" s="19" t="s">
        <v>99</v>
      </c>
      <c r="C22" s="133"/>
      <c r="D22" s="133"/>
      <c r="E22" s="133"/>
      <c r="F22" s="133"/>
      <c r="G22" s="133"/>
      <c r="H22" s="133"/>
      <c r="I22" s="133"/>
    </row>
    <row r="23" spans="1:9" ht="12.75" hidden="1">
      <c r="A23" s="27"/>
      <c r="B23" s="23" t="s">
        <v>100</v>
      </c>
      <c r="C23" s="131"/>
      <c r="D23" s="131"/>
      <c r="E23" s="131"/>
      <c r="F23" s="131"/>
      <c r="G23" s="131"/>
      <c r="H23" s="131"/>
      <c r="I23" s="131"/>
    </row>
    <row r="24" spans="1:9" ht="12.75" hidden="1">
      <c r="A24" s="27"/>
      <c r="B24" s="22" t="s">
        <v>38</v>
      </c>
      <c r="C24" s="131"/>
      <c r="D24" s="131"/>
      <c r="E24" s="131"/>
      <c r="F24" s="131"/>
      <c r="G24" s="131"/>
      <c r="H24" s="131"/>
      <c r="I24" s="131"/>
    </row>
    <row r="25" spans="1:9" ht="12.75" hidden="1">
      <c r="A25" s="146"/>
      <c r="B25" s="28" t="s">
        <v>133</v>
      </c>
      <c r="C25" s="119"/>
      <c r="D25" s="119"/>
      <c r="E25" s="119"/>
      <c r="F25" s="119"/>
      <c r="G25" s="119"/>
      <c r="H25" s="119"/>
      <c r="I25" s="119"/>
    </row>
    <row r="26" spans="1:9" ht="12.75" hidden="1">
      <c r="A26" s="146"/>
      <c r="B26" s="28" t="s">
        <v>134</v>
      </c>
      <c r="C26" s="119"/>
      <c r="D26" s="119"/>
      <c r="E26" s="119"/>
      <c r="F26" s="119"/>
      <c r="G26" s="119"/>
      <c r="H26" s="119"/>
      <c r="I26" s="119"/>
    </row>
    <row r="27" spans="1:9" ht="12.75" hidden="1">
      <c r="A27" s="146"/>
      <c r="B27" s="28" t="s">
        <v>39</v>
      </c>
      <c r="C27" s="119"/>
      <c r="D27" s="119"/>
      <c r="E27" s="119"/>
      <c r="F27" s="119"/>
      <c r="G27" s="119"/>
      <c r="H27" s="119"/>
      <c r="I27" s="119"/>
    </row>
    <row r="28" spans="1:9" ht="13.5" hidden="1" thickBot="1">
      <c r="A28" s="25"/>
      <c r="B28" s="5" t="s">
        <v>101</v>
      </c>
      <c r="C28" s="132"/>
      <c r="D28" s="132"/>
      <c r="E28" s="132"/>
      <c r="F28" s="132"/>
      <c r="G28" s="132"/>
      <c r="H28" s="132"/>
      <c r="I28" s="132"/>
    </row>
    <row r="29" spans="1:9" ht="13.5" hidden="1" thickBot="1">
      <c r="A29" s="81" t="s">
        <v>40</v>
      </c>
      <c r="B29" s="84" t="s">
        <v>102</v>
      </c>
      <c r="C29" s="87">
        <f aca="true" t="shared" si="4" ref="C29:I29">SUM(C30:C33)</f>
        <v>0</v>
      </c>
      <c r="D29" s="87">
        <f t="shared" si="4"/>
        <v>0</v>
      </c>
      <c r="E29" s="87">
        <f t="shared" si="4"/>
        <v>0</v>
      </c>
      <c r="F29" s="87">
        <f t="shared" si="4"/>
        <v>0</v>
      </c>
      <c r="G29" s="87">
        <f t="shared" si="4"/>
        <v>0</v>
      </c>
      <c r="H29" s="87">
        <f t="shared" si="4"/>
        <v>0</v>
      </c>
      <c r="I29" s="87">
        <f t="shared" si="4"/>
        <v>0</v>
      </c>
    </row>
    <row r="30" spans="1:9" ht="13.5" hidden="1" thickTop="1">
      <c r="A30" s="88"/>
      <c r="B30" s="89" t="s">
        <v>16</v>
      </c>
      <c r="C30" s="131"/>
      <c r="D30" s="131"/>
      <c r="E30" s="131"/>
      <c r="F30" s="131"/>
      <c r="G30" s="131"/>
      <c r="H30" s="131"/>
      <c r="I30" s="131"/>
    </row>
    <row r="31" spans="1:9" ht="12.75" hidden="1">
      <c r="A31" s="26"/>
      <c r="B31" s="30" t="s">
        <v>41</v>
      </c>
      <c r="C31" s="21"/>
      <c r="D31" s="21"/>
      <c r="E31" s="21"/>
      <c r="F31" s="21"/>
      <c r="G31" s="21"/>
      <c r="H31" s="21"/>
      <c r="I31" s="21"/>
    </row>
    <row r="32" spans="1:9" ht="12.75" hidden="1">
      <c r="A32" s="27"/>
      <c r="B32" s="23" t="s">
        <v>152</v>
      </c>
      <c r="C32" s="31"/>
      <c r="D32" s="31"/>
      <c r="E32" s="31"/>
      <c r="F32" s="31"/>
      <c r="G32" s="31"/>
      <c r="H32" s="31"/>
      <c r="I32" s="31"/>
    </row>
    <row r="33" spans="1:9" ht="13.5" hidden="1" thickBot="1">
      <c r="A33" s="17"/>
      <c r="B33" s="24" t="s">
        <v>74</v>
      </c>
      <c r="C33" s="76"/>
      <c r="D33" s="76"/>
      <c r="E33" s="76"/>
      <c r="F33" s="76"/>
      <c r="G33" s="76"/>
      <c r="H33" s="76"/>
      <c r="I33" s="76"/>
    </row>
    <row r="34" spans="1:9" ht="13.5" thickBot="1">
      <c r="A34" s="81" t="s">
        <v>42</v>
      </c>
      <c r="B34" s="84" t="s">
        <v>3</v>
      </c>
      <c r="C34" s="87">
        <f>SUM(C35:C45)</f>
        <v>214</v>
      </c>
      <c r="D34" s="87">
        <f>SUM(D35:D45)</f>
        <v>1500</v>
      </c>
      <c r="E34" s="87">
        <f>+C34+D34</f>
        <v>1714</v>
      </c>
      <c r="F34" s="87">
        <f>SUM(F35:F45)</f>
        <v>230</v>
      </c>
      <c r="G34" s="239">
        <f>+F34/E34</f>
        <v>0.13418903150525088</v>
      </c>
      <c r="H34" s="87">
        <f>SUM(H35:H45)</f>
        <v>500</v>
      </c>
      <c r="I34" s="87">
        <f>+E34+H34</f>
        <v>2214</v>
      </c>
    </row>
    <row r="35" spans="1:9" ht="13.5" thickTop="1">
      <c r="A35" s="26"/>
      <c r="B35" s="23" t="s">
        <v>103</v>
      </c>
      <c r="C35" s="31"/>
      <c r="D35" s="31"/>
      <c r="E35" s="31">
        <f aca="true" t="shared" si="5" ref="E35:E66">+C35+D35</f>
        <v>0</v>
      </c>
      <c r="F35" s="31"/>
      <c r="G35" s="240"/>
      <c r="H35" s="31"/>
      <c r="I35" s="31">
        <f aca="true" t="shared" si="6" ref="I35:I66">+E35+H35</f>
        <v>0</v>
      </c>
    </row>
    <row r="36" spans="1:9" ht="12.75">
      <c r="A36" s="26"/>
      <c r="B36" s="23" t="s">
        <v>151</v>
      </c>
      <c r="C36" s="31"/>
      <c r="D36" s="31"/>
      <c r="E36" s="31">
        <f t="shared" si="5"/>
        <v>0</v>
      </c>
      <c r="F36" s="31"/>
      <c r="G36" s="240"/>
      <c r="H36" s="31"/>
      <c r="I36" s="31">
        <f t="shared" si="6"/>
        <v>0</v>
      </c>
    </row>
    <row r="37" spans="1:9" ht="12.75">
      <c r="A37" s="26"/>
      <c r="B37" s="23" t="s">
        <v>189</v>
      </c>
      <c r="C37" s="31">
        <v>214</v>
      </c>
      <c r="D37" s="31">
        <v>1500</v>
      </c>
      <c r="E37" s="31">
        <f t="shared" si="5"/>
        <v>1714</v>
      </c>
      <c r="F37" s="31">
        <v>215</v>
      </c>
      <c r="G37" s="240">
        <f aca="true" t="shared" si="7" ref="G37:G66">+F37/E37</f>
        <v>0.12543757292882146</v>
      </c>
      <c r="H37" s="31">
        <v>500</v>
      </c>
      <c r="I37" s="31">
        <f t="shared" si="6"/>
        <v>2214</v>
      </c>
    </row>
    <row r="38" spans="1:9" ht="12.75" hidden="1">
      <c r="A38" s="26"/>
      <c r="B38" s="23" t="s">
        <v>185</v>
      </c>
      <c r="C38" s="119"/>
      <c r="D38" s="119"/>
      <c r="E38" s="119">
        <f t="shared" si="5"/>
        <v>0</v>
      </c>
      <c r="F38" s="119"/>
      <c r="G38" s="241"/>
      <c r="H38" s="119"/>
      <c r="I38" s="119">
        <f t="shared" si="6"/>
        <v>0</v>
      </c>
    </row>
    <row r="39" spans="1:9" ht="12.75" hidden="1">
      <c r="A39" s="26"/>
      <c r="B39" s="23" t="s">
        <v>186</v>
      </c>
      <c r="C39" s="119"/>
      <c r="D39" s="119"/>
      <c r="E39" s="119">
        <f t="shared" si="5"/>
        <v>0</v>
      </c>
      <c r="F39" s="119"/>
      <c r="G39" s="241"/>
      <c r="H39" s="119"/>
      <c r="I39" s="119">
        <f t="shared" si="6"/>
        <v>0</v>
      </c>
    </row>
    <row r="40" spans="1:9" ht="13.5" thickBot="1">
      <c r="A40" s="27"/>
      <c r="B40" s="23" t="s">
        <v>206</v>
      </c>
      <c r="C40" s="29"/>
      <c r="D40" s="29"/>
      <c r="E40" s="29">
        <f t="shared" si="5"/>
        <v>0</v>
      </c>
      <c r="F40" s="29">
        <v>15</v>
      </c>
      <c r="G40" s="242"/>
      <c r="H40" s="29"/>
      <c r="I40" s="29">
        <f t="shared" si="6"/>
        <v>0</v>
      </c>
    </row>
    <row r="41" spans="1:9" ht="12.75" hidden="1">
      <c r="A41" s="17"/>
      <c r="B41" s="24" t="s">
        <v>104</v>
      </c>
      <c r="C41" s="29"/>
      <c r="D41" s="29"/>
      <c r="E41" s="29">
        <f t="shared" si="5"/>
        <v>0</v>
      </c>
      <c r="F41" s="29"/>
      <c r="G41" s="242"/>
      <c r="H41" s="29"/>
      <c r="I41" s="29">
        <f t="shared" si="6"/>
        <v>0</v>
      </c>
    </row>
    <row r="42" spans="1:9" ht="12.75" hidden="1">
      <c r="A42" s="17"/>
      <c r="B42" s="24" t="s">
        <v>132</v>
      </c>
      <c r="C42" s="20"/>
      <c r="D42" s="20"/>
      <c r="E42" s="20">
        <f t="shared" si="5"/>
        <v>0</v>
      </c>
      <c r="F42" s="20"/>
      <c r="G42" s="243"/>
      <c r="H42" s="20"/>
      <c r="I42" s="20">
        <f t="shared" si="6"/>
        <v>0</v>
      </c>
    </row>
    <row r="43" spans="1:9" ht="12.75" hidden="1">
      <c r="A43" s="17"/>
      <c r="B43" s="77" t="s">
        <v>105</v>
      </c>
      <c r="C43" s="90"/>
      <c r="D43" s="90"/>
      <c r="E43" s="90">
        <f t="shared" si="5"/>
        <v>0</v>
      </c>
      <c r="F43" s="90"/>
      <c r="G43" s="244"/>
      <c r="H43" s="90"/>
      <c r="I43" s="90">
        <f t="shared" si="6"/>
        <v>0</v>
      </c>
    </row>
    <row r="44" spans="1:9" ht="12.75" hidden="1">
      <c r="A44" s="27"/>
      <c r="B44" s="23" t="s">
        <v>106</v>
      </c>
      <c r="C44" s="35"/>
      <c r="D44" s="35"/>
      <c r="E44" s="35">
        <f t="shared" si="5"/>
        <v>0</v>
      </c>
      <c r="F44" s="35"/>
      <c r="G44" s="245"/>
      <c r="H44" s="35"/>
      <c r="I44" s="35">
        <f t="shared" si="6"/>
        <v>0</v>
      </c>
    </row>
    <row r="45" spans="1:9" ht="13.5" hidden="1" thickBot="1">
      <c r="A45" s="25"/>
      <c r="B45" s="5" t="s">
        <v>135</v>
      </c>
      <c r="C45" s="90"/>
      <c r="D45" s="90"/>
      <c r="E45" s="90">
        <f t="shared" si="5"/>
        <v>0</v>
      </c>
      <c r="F45" s="90"/>
      <c r="G45" s="244"/>
      <c r="H45" s="90"/>
      <c r="I45" s="90">
        <f t="shared" si="6"/>
        <v>0</v>
      </c>
    </row>
    <row r="46" spans="1:9" ht="13.5" hidden="1" thickBot="1">
      <c r="A46" s="32" t="s">
        <v>43</v>
      </c>
      <c r="B46" s="91" t="s">
        <v>44</v>
      </c>
      <c r="C46" s="33"/>
      <c r="D46" s="33"/>
      <c r="E46" s="33">
        <f t="shared" si="5"/>
        <v>0</v>
      </c>
      <c r="F46" s="33"/>
      <c r="G46" s="246"/>
      <c r="H46" s="33"/>
      <c r="I46" s="33">
        <f t="shared" si="6"/>
        <v>0</v>
      </c>
    </row>
    <row r="47" spans="1:9" ht="13.5" thickBot="1">
      <c r="A47" s="32" t="s">
        <v>45</v>
      </c>
      <c r="B47" s="92" t="s">
        <v>107</v>
      </c>
      <c r="C47" s="93"/>
      <c r="D47" s="93"/>
      <c r="E47" s="93">
        <f t="shared" si="5"/>
        <v>0</v>
      </c>
      <c r="F47" s="93">
        <v>31</v>
      </c>
      <c r="G47" s="247"/>
      <c r="H47" s="93"/>
      <c r="I47" s="93">
        <f t="shared" si="6"/>
        <v>0</v>
      </c>
    </row>
    <row r="48" spans="1:9" ht="13.5" thickBot="1">
      <c r="A48" s="94" t="s">
        <v>27</v>
      </c>
      <c r="B48" s="34" t="s">
        <v>46</v>
      </c>
      <c r="C48" s="95">
        <f>C5+C11+C17+C21+C29+C34+C46+C47</f>
        <v>214</v>
      </c>
      <c r="D48" s="95">
        <f>D5+D11+D17+D21+D29+D34+D46+D47</f>
        <v>1500</v>
      </c>
      <c r="E48" s="95">
        <f t="shared" si="5"/>
        <v>1714</v>
      </c>
      <c r="F48" s="95">
        <f>F5+F11+F17+F21+F29+F34+F46+F47</f>
        <v>265</v>
      </c>
      <c r="G48" s="248">
        <f t="shared" si="7"/>
        <v>0.15460910151691948</v>
      </c>
      <c r="H48" s="95">
        <f>H5+H11+H17+H21+H29+H34+H46+H47</f>
        <v>500</v>
      </c>
      <c r="I48" s="95">
        <f t="shared" si="6"/>
        <v>2214</v>
      </c>
    </row>
    <row r="49" spans="1:9" ht="17.25" customHeight="1" hidden="1">
      <c r="A49" s="26" t="s">
        <v>47</v>
      </c>
      <c r="B49" s="36" t="s">
        <v>48</v>
      </c>
      <c r="C49" s="35"/>
      <c r="D49" s="35"/>
      <c r="E49" s="35">
        <f t="shared" si="5"/>
        <v>0</v>
      </c>
      <c r="F49" s="35"/>
      <c r="G49" s="245" t="e">
        <f t="shared" si="7"/>
        <v>#DIV/0!</v>
      </c>
      <c r="H49" s="35"/>
      <c r="I49" s="35">
        <f t="shared" si="6"/>
        <v>0</v>
      </c>
    </row>
    <row r="50" spans="1:9" ht="12.75" hidden="1">
      <c r="A50" s="26" t="s">
        <v>29</v>
      </c>
      <c r="B50" s="36" t="s">
        <v>108</v>
      </c>
      <c r="C50" s="134"/>
      <c r="D50" s="134"/>
      <c r="E50" s="134">
        <f t="shared" si="5"/>
        <v>0</v>
      </c>
      <c r="F50" s="134"/>
      <c r="G50" s="249" t="e">
        <f t="shared" si="7"/>
        <v>#DIV/0!</v>
      </c>
      <c r="H50" s="134"/>
      <c r="I50" s="134">
        <f t="shared" si="6"/>
        <v>0</v>
      </c>
    </row>
    <row r="51" spans="1:9" ht="12.75" hidden="1">
      <c r="A51" s="27" t="s">
        <v>35</v>
      </c>
      <c r="B51" s="7" t="s">
        <v>14</v>
      </c>
      <c r="C51" s="48"/>
      <c r="D51" s="48"/>
      <c r="E51" s="48">
        <f t="shared" si="5"/>
        <v>0</v>
      </c>
      <c r="F51" s="48"/>
      <c r="G51" s="250" t="e">
        <f t="shared" si="7"/>
        <v>#DIV/0!</v>
      </c>
      <c r="H51" s="48"/>
      <c r="I51" s="48">
        <f t="shared" si="6"/>
        <v>0</v>
      </c>
    </row>
    <row r="52" spans="1:9" ht="12.75" hidden="1">
      <c r="A52" s="17" t="s">
        <v>37</v>
      </c>
      <c r="B52" s="37" t="s">
        <v>49</v>
      </c>
      <c r="C52" s="49"/>
      <c r="D52" s="49"/>
      <c r="E52" s="49">
        <f t="shared" si="5"/>
        <v>0</v>
      </c>
      <c r="F52" s="49"/>
      <c r="G52" s="251" t="e">
        <f t="shared" si="7"/>
        <v>#DIV/0!</v>
      </c>
      <c r="H52" s="49"/>
      <c r="I52" s="49">
        <f t="shared" si="6"/>
        <v>0</v>
      </c>
    </row>
    <row r="53" spans="1:9" ht="12.75" hidden="1">
      <c r="A53" s="17"/>
      <c r="B53" s="96" t="s">
        <v>109</v>
      </c>
      <c r="C53" s="79"/>
      <c r="D53" s="79"/>
      <c r="E53" s="79">
        <f t="shared" si="5"/>
        <v>0</v>
      </c>
      <c r="F53" s="79"/>
      <c r="G53" s="252" t="e">
        <f t="shared" si="7"/>
        <v>#DIV/0!</v>
      </c>
      <c r="H53" s="79"/>
      <c r="I53" s="79">
        <f t="shared" si="6"/>
        <v>0</v>
      </c>
    </row>
    <row r="54" spans="1:9" ht="12.75" hidden="1">
      <c r="A54" s="17"/>
      <c r="B54" s="96" t="s">
        <v>110</v>
      </c>
      <c r="C54" s="79"/>
      <c r="D54" s="79"/>
      <c r="E54" s="79">
        <f t="shared" si="5"/>
        <v>0</v>
      </c>
      <c r="F54" s="79"/>
      <c r="G54" s="252" t="e">
        <f t="shared" si="7"/>
        <v>#DIV/0!</v>
      </c>
      <c r="H54" s="79"/>
      <c r="I54" s="79">
        <f t="shared" si="6"/>
        <v>0</v>
      </c>
    </row>
    <row r="55" spans="1:9" ht="12.75" hidden="1">
      <c r="A55" s="17"/>
      <c r="B55" s="96" t="s">
        <v>111</v>
      </c>
      <c r="C55" s="79"/>
      <c r="D55" s="79"/>
      <c r="E55" s="79">
        <f t="shared" si="5"/>
        <v>0</v>
      </c>
      <c r="F55" s="79"/>
      <c r="G55" s="252" t="e">
        <f t="shared" si="7"/>
        <v>#DIV/0!</v>
      </c>
      <c r="H55" s="79"/>
      <c r="I55" s="79">
        <f t="shared" si="6"/>
        <v>0</v>
      </c>
    </row>
    <row r="56" spans="1:9" ht="12.75" hidden="1">
      <c r="A56" s="17"/>
      <c r="B56" s="96" t="s">
        <v>112</v>
      </c>
      <c r="C56" s="79"/>
      <c r="D56" s="79"/>
      <c r="E56" s="79">
        <f t="shared" si="5"/>
        <v>0</v>
      </c>
      <c r="F56" s="79"/>
      <c r="G56" s="252" t="e">
        <f t="shared" si="7"/>
        <v>#DIV/0!</v>
      </c>
      <c r="H56" s="79"/>
      <c r="I56" s="79">
        <f t="shared" si="6"/>
        <v>0</v>
      </c>
    </row>
    <row r="57" spans="1:9" ht="12.75" hidden="1">
      <c r="A57" s="17" t="s">
        <v>40</v>
      </c>
      <c r="B57" s="96" t="s">
        <v>50</v>
      </c>
      <c r="C57" s="79"/>
      <c r="D57" s="79"/>
      <c r="E57" s="79">
        <f t="shared" si="5"/>
        <v>0</v>
      </c>
      <c r="F57" s="79"/>
      <c r="G57" s="252" t="e">
        <f t="shared" si="7"/>
        <v>#DIV/0!</v>
      </c>
      <c r="H57" s="79"/>
      <c r="I57" s="79">
        <f t="shared" si="6"/>
        <v>0</v>
      </c>
    </row>
    <row r="58" spans="1:9" ht="12.75" hidden="1">
      <c r="A58" s="17" t="s">
        <v>42</v>
      </c>
      <c r="B58" s="96" t="s">
        <v>113</v>
      </c>
      <c r="C58" s="79"/>
      <c r="D58" s="79"/>
      <c r="E58" s="79">
        <f t="shared" si="5"/>
        <v>0</v>
      </c>
      <c r="F58" s="79"/>
      <c r="G58" s="252" t="e">
        <f t="shared" si="7"/>
        <v>#DIV/0!</v>
      </c>
      <c r="H58" s="79"/>
      <c r="I58" s="79">
        <f t="shared" si="6"/>
        <v>0</v>
      </c>
    </row>
    <row r="59" spans="1:9" ht="12.75" hidden="1">
      <c r="A59" s="17"/>
      <c r="B59" s="96" t="s">
        <v>51</v>
      </c>
      <c r="C59" s="79"/>
      <c r="D59" s="79"/>
      <c r="E59" s="79">
        <f t="shared" si="5"/>
        <v>0</v>
      </c>
      <c r="F59" s="79"/>
      <c r="G59" s="252" t="e">
        <f t="shared" si="7"/>
        <v>#DIV/0!</v>
      </c>
      <c r="H59" s="79"/>
      <c r="I59" s="79">
        <f t="shared" si="6"/>
        <v>0</v>
      </c>
    </row>
    <row r="60" spans="1:9" ht="12.75" hidden="1">
      <c r="A60" s="17"/>
      <c r="B60" s="96" t="s">
        <v>91</v>
      </c>
      <c r="C60" s="79"/>
      <c r="D60" s="79"/>
      <c r="E60" s="79">
        <f t="shared" si="5"/>
        <v>0</v>
      </c>
      <c r="F60" s="79"/>
      <c r="G60" s="252" t="e">
        <f t="shared" si="7"/>
        <v>#DIV/0!</v>
      </c>
      <c r="H60" s="79"/>
      <c r="I60" s="79">
        <f t="shared" si="6"/>
        <v>0</v>
      </c>
    </row>
    <row r="61" spans="1:9" ht="12.75" hidden="1">
      <c r="A61" s="17"/>
      <c r="B61" s="96" t="s">
        <v>52</v>
      </c>
      <c r="C61" s="79"/>
      <c r="D61" s="79"/>
      <c r="E61" s="79">
        <f t="shared" si="5"/>
        <v>0</v>
      </c>
      <c r="F61" s="79"/>
      <c r="G61" s="252" t="e">
        <f t="shared" si="7"/>
        <v>#DIV/0!</v>
      </c>
      <c r="H61" s="79"/>
      <c r="I61" s="79">
        <f t="shared" si="6"/>
        <v>0</v>
      </c>
    </row>
    <row r="62" spans="1:9" ht="12.75" hidden="1">
      <c r="A62" s="17"/>
      <c r="B62" s="96" t="s">
        <v>88</v>
      </c>
      <c r="C62" s="79"/>
      <c r="D62" s="79"/>
      <c r="E62" s="79">
        <f t="shared" si="5"/>
        <v>0</v>
      </c>
      <c r="F62" s="79"/>
      <c r="G62" s="252" t="e">
        <f t="shared" si="7"/>
        <v>#DIV/0!</v>
      </c>
      <c r="H62" s="79"/>
      <c r="I62" s="79">
        <f t="shared" si="6"/>
        <v>0</v>
      </c>
    </row>
    <row r="63" spans="1:9" ht="12.75" hidden="1">
      <c r="A63" s="17"/>
      <c r="B63" s="96" t="s">
        <v>89</v>
      </c>
      <c r="C63" s="79"/>
      <c r="D63" s="79"/>
      <c r="E63" s="79">
        <f t="shared" si="5"/>
        <v>0</v>
      </c>
      <c r="F63" s="79"/>
      <c r="G63" s="252" t="e">
        <f t="shared" si="7"/>
        <v>#DIV/0!</v>
      </c>
      <c r="H63" s="79"/>
      <c r="I63" s="79">
        <f t="shared" si="6"/>
        <v>0</v>
      </c>
    </row>
    <row r="64" spans="1:9" ht="13.5" hidden="1" thickBot="1">
      <c r="A64" s="94" t="s">
        <v>47</v>
      </c>
      <c r="B64" s="34" t="s">
        <v>114</v>
      </c>
      <c r="C64" s="95">
        <f>C50+C51+C52+C58+C57</f>
        <v>0</v>
      </c>
      <c r="D64" s="95">
        <f>D50+D51+D52+D58+D57</f>
        <v>0</v>
      </c>
      <c r="E64" s="95">
        <f t="shared" si="5"/>
        <v>0</v>
      </c>
      <c r="F64" s="95">
        <f>F50+F51+F52+F58+F57</f>
        <v>0</v>
      </c>
      <c r="G64" s="248" t="e">
        <f t="shared" si="7"/>
        <v>#DIV/0!</v>
      </c>
      <c r="H64" s="95">
        <f>H50+H51+H52+H58+H57</f>
        <v>0</v>
      </c>
      <c r="I64" s="95">
        <f t="shared" si="6"/>
        <v>0</v>
      </c>
    </row>
    <row r="65" spans="1:9" ht="12.75" hidden="1">
      <c r="A65" s="97" t="s">
        <v>53</v>
      </c>
      <c r="B65" s="98" t="s">
        <v>115</v>
      </c>
      <c r="C65" s="99"/>
      <c r="D65" s="99"/>
      <c r="E65" s="99">
        <f t="shared" si="5"/>
        <v>0</v>
      </c>
      <c r="F65" s="99"/>
      <c r="G65" s="253" t="e">
        <f t="shared" si="7"/>
        <v>#DIV/0!</v>
      </c>
      <c r="H65" s="99"/>
      <c r="I65" s="99">
        <f t="shared" si="6"/>
        <v>0</v>
      </c>
    </row>
    <row r="66" spans="1:9" ht="13.5" thickBot="1">
      <c r="A66" s="39" t="s">
        <v>54</v>
      </c>
      <c r="B66" s="40" t="s">
        <v>116</v>
      </c>
      <c r="C66" s="41">
        <f>C48+C64+C65</f>
        <v>214</v>
      </c>
      <c r="D66" s="41">
        <f>D48+D64+D65</f>
        <v>1500</v>
      </c>
      <c r="E66" s="41">
        <f t="shared" si="5"/>
        <v>1714</v>
      </c>
      <c r="F66" s="41">
        <f>F48+F64+F65</f>
        <v>265</v>
      </c>
      <c r="G66" s="254">
        <f t="shared" si="7"/>
        <v>0.15460910151691948</v>
      </c>
      <c r="H66" s="41">
        <f>H48+H64+H65</f>
        <v>500</v>
      </c>
      <c r="I66" s="41">
        <f t="shared" si="6"/>
        <v>2214</v>
      </c>
    </row>
    <row r="67" spans="3:9" ht="12.75">
      <c r="C67" s="75"/>
      <c r="D67" s="75"/>
      <c r="E67" s="75"/>
      <c r="F67" s="75"/>
      <c r="G67" s="75"/>
      <c r="H67" s="75"/>
      <c r="I67" s="75"/>
    </row>
    <row r="68" spans="3:9" ht="12.75">
      <c r="C68" s="42"/>
      <c r="D68" s="42"/>
      <c r="E68" s="42"/>
      <c r="F68" s="42"/>
      <c r="G68" s="42"/>
      <c r="H68" s="42"/>
      <c r="I68" s="42"/>
    </row>
    <row r="69" spans="3:9" ht="12.75">
      <c r="C69" s="42"/>
      <c r="D69" s="42"/>
      <c r="E69" s="42"/>
      <c r="F69" s="42"/>
      <c r="G69" s="42"/>
      <c r="H69" s="42"/>
      <c r="I69" s="42"/>
    </row>
    <row r="75" spans="3:9" ht="12.75">
      <c r="C75" s="38"/>
      <c r="D75" s="38"/>
      <c r="E75" s="38"/>
      <c r="F75" s="38"/>
      <c r="G75" s="38"/>
      <c r="H75" s="38"/>
      <c r="I75" s="38"/>
    </row>
    <row r="76" spans="3:9" ht="12.75">
      <c r="C76" s="38"/>
      <c r="D76" s="38"/>
      <c r="E76" s="38"/>
      <c r="F76" s="38"/>
      <c r="G76" s="38"/>
      <c r="H76" s="38"/>
      <c r="I76" s="38"/>
    </row>
    <row r="77" spans="3:9" ht="12.75">
      <c r="C77" s="38"/>
      <c r="D77" s="38"/>
      <c r="E77" s="38"/>
      <c r="F77" s="38"/>
      <c r="G77" s="38"/>
      <c r="H77" s="38"/>
      <c r="I77" s="38"/>
    </row>
    <row r="78" spans="3:9" ht="12.75">
      <c r="C78" s="38"/>
      <c r="D78" s="38"/>
      <c r="E78" s="38"/>
      <c r="F78" s="38"/>
      <c r="G78" s="38"/>
      <c r="H78" s="38"/>
      <c r="I78" s="38"/>
    </row>
    <row r="79" spans="3:9" ht="12.75">
      <c r="C79" s="38"/>
      <c r="D79" s="38"/>
      <c r="E79" s="38"/>
      <c r="F79" s="38"/>
      <c r="G79" s="38"/>
      <c r="H79" s="38"/>
      <c r="I79" s="38"/>
    </row>
    <row r="80" spans="3:9" ht="12.75">
      <c r="C80" s="38"/>
      <c r="D80" s="38"/>
      <c r="E80" s="38"/>
      <c r="F80" s="38"/>
      <c r="G80" s="38"/>
      <c r="H80" s="38"/>
      <c r="I80" s="38"/>
    </row>
    <row r="81" spans="3:9" ht="12.75">
      <c r="C81" s="38"/>
      <c r="D81" s="38"/>
      <c r="E81" s="38"/>
      <c r="F81" s="38"/>
      <c r="G81" s="38"/>
      <c r="H81" s="38"/>
      <c r="I81" s="38"/>
    </row>
  </sheetData>
  <printOptions horizontalCentered="1"/>
  <pageMargins left="0.35433070866141736" right="0.1968503937007874" top="1.59" bottom="0.11811023622047245" header="0.63" footer="0.15748031496062992"/>
  <pageSetup fitToHeight="2" fitToWidth="1" horizontalDpi="600" verticalDpi="600" orientation="landscape" paperSize="9" r:id="rId1"/>
  <headerFooter alignWithMargins="0">
    <oddHeader>&amp;L
2.sz.melléklet&amp;C&amp;"Arial,Félkövér"&amp;12Nagykovácsi Német Nemzetiségi Önkormányzat
2012.évi bevétele forrásonként&amp;R
adatok eFt-ban</oddHeader>
    <oddFooter>&amp;L&amp;8&amp;D&amp;C&amp;P&amp;R
&amp;F</oddFooter>
  </headerFooter>
  <rowBreaks count="1" manualBreakCount="1">
    <brk id="4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1">
    <tabColor indexed="45"/>
    <pageSetUpPr fitToPage="1"/>
  </sheetPr>
  <dimension ref="A2:J35"/>
  <sheetViews>
    <sheetView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121" bestFit="1" customWidth="1"/>
    <col min="9" max="16384" width="9.140625" style="1" customWidth="1"/>
  </cols>
  <sheetData>
    <row r="1" ht="13.5" thickBot="1"/>
    <row r="2" spans="1:8" s="150" customFormat="1" ht="39" thickBot="1">
      <c r="A2" s="147"/>
      <c r="B2" s="148"/>
      <c r="C2" s="66" t="s">
        <v>138</v>
      </c>
      <c r="D2" s="66" t="s">
        <v>139</v>
      </c>
      <c r="E2" s="66" t="s">
        <v>147</v>
      </c>
      <c r="F2" s="66" t="s">
        <v>145</v>
      </c>
      <c r="G2" s="66" t="s">
        <v>146</v>
      </c>
      <c r="H2" s="149" t="s">
        <v>25</v>
      </c>
    </row>
    <row r="3" spans="1:8" ht="31.5" customHeight="1" thickBot="1">
      <c r="A3" s="63" t="s">
        <v>11</v>
      </c>
      <c r="B3" s="58" t="s">
        <v>7</v>
      </c>
      <c r="C3" s="101" t="s">
        <v>86</v>
      </c>
      <c r="D3" s="101" t="s">
        <v>86</v>
      </c>
      <c r="E3" s="101" t="s">
        <v>86</v>
      </c>
      <c r="F3" s="101" t="s">
        <v>86</v>
      </c>
      <c r="G3" s="101" t="s">
        <v>86</v>
      </c>
      <c r="H3" s="120" t="s">
        <v>26</v>
      </c>
    </row>
    <row r="4" spans="1:8" ht="12.75">
      <c r="A4" s="4"/>
      <c r="B4" s="108" t="s">
        <v>18</v>
      </c>
      <c r="C4" s="115"/>
      <c r="D4" s="115"/>
      <c r="E4" s="115"/>
      <c r="F4" s="115"/>
      <c r="G4" s="115"/>
      <c r="H4" s="122"/>
    </row>
    <row r="5" spans="1:9" ht="12.75">
      <c r="A5" s="4">
        <v>1</v>
      </c>
      <c r="B5" s="109" t="s">
        <v>19</v>
      </c>
      <c r="C5" s="102">
        <v>173107</v>
      </c>
      <c r="D5" s="102">
        <v>0</v>
      </c>
      <c r="E5" s="102">
        <f>+C5+D5</f>
        <v>173107</v>
      </c>
      <c r="F5" s="102">
        <f aca="true" t="shared" si="0" ref="F5:F11">+G5-E5</f>
        <v>0</v>
      </c>
      <c r="G5" s="102">
        <v>173107</v>
      </c>
      <c r="H5" s="123">
        <f aca="true" t="shared" si="1" ref="H5:H14">+G5/E5</f>
        <v>1</v>
      </c>
      <c r="I5" s="130"/>
    </row>
    <row r="6" spans="1:9" ht="12.75">
      <c r="A6" s="4">
        <v>2</v>
      </c>
      <c r="B6" s="109" t="s">
        <v>126</v>
      </c>
      <c r="C6" s="103">
        <f>61200</f>
        <v>61200</v>
      </c>
      <c r="D6" s="103">
        <v>0</v>
      </c>
      <c r="E6" s="102">
        <f aca="true" t="shared" si="2" ref="E6:E11">+C6+D6</f>
        <v>61200</v>
      </c>
      <c r="F6" s="103">
        <f t="shared" si="0"/>
        <v>0</v>
      </c>
      <c r="G6" s="103">
        <f>61200</f>
        <v>61200</v>
      </c>
      <c r="H6" s="123">
        <f t="shared" si="1"/>
        <v>1</v>
      </c>
      <c r="I6" s="130"/>
    </row>
    <row r="7" spans="1:9" ht="12.75">
      <c r="A7" s="4">
        <v>4</v>
      </c>
      <c r="B7" s="6" t="s">
        <v>82</v>
      </c>
      <c r="C7" s="104">
        <f>31285</f>
        <v>31285</v>
      </c>
      <c r="D7" s="104">
        <v>0</v>
      </c>
      <c r="E7" s="102">
        <f t="shared" si="2"/>
        <v>31285</v>
      </c>
      <c r="F7" s="104">
        <f t="shared" si="0"/>
        <v>0</v>
      </c>
      <c r="G7" s="104">
        <f>31285</f>
        <v>31285</v>
      </c>
      <c r="H7" s="123">
        <f t="shared" si="1"/>
        <v>1</v>
      </c>
      <c r="I7" s="130"/>
    </row>
    <row r="8" spans="1:9" ht="12.75">
      <c r="A8" s="4">
        <v>5</v>
      </c>
      <c r="B8" s="5" t="s">
        <v>20</v>
      </c>
      <c r="C8" s="102">
        <f>8000</f>
        <v>8000</v>
      </c>
      <c r="D8" s="102">
        <v>4000</v>
      </c>
      <c r="E8" s="102">
        <f t="shared" si="2"/>
        <v>12000</v>
      </c>
      <c r="F8" s="102">
        <f t="shared" si="0"/>
        <v>0</v>
      </c>
      <c r="G8" s="102">
        <f>15000*0.8</f>
        <v>12000</v>
      </c>
      <c r="H8" s="123">
        <f t="shared" si="1"/>
        <v>1</v>
      </c>
      <c r="I8" s="130"/>
    </row>
    <row r="9" spans="1:9" ht="12.75">
      <c r="A9" s="4">
        <v>6</v>
      </c>
      <c r="B9" s="69" t="s">
        <v>140</v>
      </c>
      <c r="C9" s="102"/>
      <c r="D9" s="102">
        <v>10000</v>
      </c>
      <c r="E9" s="102">
        <f t="shared" si="2"/>
        <v>10000</v>
      </c>
      <c r="F9" s="102">
        <f t="shared" si="0"/>
        <v>0</v>
      </c>
      <c r="G9" s="102">
        <f>12500*0.8</f>
        <v>10000</v>
      </c>
      <c r="H9" s="123">
        <f t="shared" si="1"/>
        <v>1</v>
      </c>
      <c r="I9" s="130"/>
    </row>
    <row r="10" spans="1:9" ht="12.75">
      <c r="A10" s="4">
        <v>7</v>
      </c>
      <c r="B10" s="135" t="s">
        <v>141</v>
      </c>
      <c r="C10" s="102"/>
      <c r="D10" s="102">
        <v>12960</v>
      </c>
      <c r="E10" s="102">
        <f t="shared" si="2"/>
        <v>12960</v>
      </c>
      <c r="F10" s="102">
        <f t="shared" si="0"/>
        <v>0</v>
      </c>
      <c r="G10" s="102">
        <f>16200*0.8</f>
        <v>12960</v>
      </c>
      <c r="H10" s="123">
        <f t="shared" si="1"/>
        <v>1</v>
      </c>
      <c r="I10" s="130"/>
    </row>
    <row r="11" spans="1:9" s="10" customFormat="1" ht="12.75">
      <c r="A11" s="8">
        <v>8</v>
      </c>
      <c r="B11" s="141" t="s">
        <v>142</v>
      </c>
      <c r="C11" s="102">
        <f>173107*0.25+61200*0.25+31285*0.25+8000*0.25</f>
        <v>68398</v>
      </c>
      <c r="D11" s="102">
        <v>6740</v>
      </c>
      <c r="E11" s="102">
        <f t="shared" si="2"/>
        <v>75138</v>
      </c>
      <c r="F11" s="102">
        <f t="shared" si="0"/>
        <v>0</v>
      </c>
      <c r="G11" s="102">
        <f>173107*0.25+61200*0.25+31285*0.25+12000*0.25+16200*0.2+12500*0.2</f>
        <v>75138</v>
      </c>
      <c r="H11" s="142">
        <f t="shared" si="1"/>
        <v>1</v>
      </c>
      <c r="I11" s="118"/>
    </row>
    <row r="12" spans="1:10" ht="12.75">
      <c r="A12" s="60">
        <v>9</v>
      </c>
      <c r="B12" s="110" t="s">
        <v>83</v>
      </c>
      <c r="C12" s="11">
        <f>SUM(C5:C11)</f>
        <v>341990</v>
      </c>
      <c r="D12" s="11">
        <f>SUM(D5:D11)</f>
        <v>33700</v>
      </c>
      <c r="E12" s="11">
        <f>SUM(E5:E11)</f>
        <v>375690</v>
      </c>
      <c r="F12" s="11">
        <f>SUM(F5:F11)</f>
        <v>0</v>
      </c>
      <c r="G12" s="11">
        <f>SUM(G5:G11)</f>
        <v>375690</v>
      </c>
      <c r="H12" s="124">
        <f t="shared" si="1"/>
        <v>1</v>
      </c>
      <c r="I12" s="130"/>
      <c r="J12" s="130"/>
    </row>
    <row r="13" spans="1:9" s="10" customFormat="1" ht="12.75">
      <c r="A13" s="61">
        <v>10</v>
      </c>
      <c r="B13" s="136" t="s">
        <v>144</v>
      </c>
      <c r="C13" s="11"/>
      <c r="D13" s="11">
        <v>45778</v>
      </c>
      <c r="E13" s="11">
        <f>+C13+D13</f>
        <v>45778</v>
      </c>
      <c r="F13" s="11">
        <f aca="true" t="shared" si="3" ref="F13:F32">+G13-E13</f>
        <v>-0.39999999999417923</v>
      </c>
      <c r="G13" s="11">
        <f>57222*0.8</f>
        <v>45777.600000000006</v>
      </c>
      <c r="H13" s="125">
        <f t="shared" si="1"/>
        <v>0.9999912621783391</v>
      </c>
      <c r="I13" s="118"/>
    </row>
    <row r="14" spans="1:9" s="10" customFormat="1" ht="12.75">
      <c r="A14" s="137"/>
      <c r="B14" s="138" t="s">
        <v>143</v>
      </c>
      <c r="C14" s="67"/>
      <c r="D14" s="67">
        <v>11444.4</v>
      </c>
      <c r="E14" s="67">
        <f>+C14+D14</f>
        <v>11444.4</v>
      </c>
      <c r="F14" s="67">
        <f t="shared" si="3"/>
        <v>0</v>
      </c>
      <c r="G14" s="67">
        <f>57222*0.2</f>
        <v>11444.400000000001</v>
      </c>
      <c r="H14" s="125">
        <f t="shared" si="1"/>
        <v>1.0000000000000002</v>
      </c>
      <c r="I14" s="118"/>
    </row>
    <row r="15" spans="1:9" s="10" customFormat="1" ht="12.75">
      <c r="A15" s="8"/>
      <c r="B15" s="107" t="s">
        <v>21</v>
      </c>
      <c r="C15" s="67"/>
      <c r="D15" s="67">
        <v>0</v>
      </c>
      <c r="E15" s="67"/>
      <c r="F15" s="67">
        <f t="shared" si="3"/>
        <v>0</v>
      </c>
      <c r="G15" s="67"/>
      <c r="H15" s="125"/>
      <c r="I15" s="130"/>
    </row>
    <row r="16" spans="1:9" s="10" customFormat="1" ht="12.75">
      <c r="A16" s="8">
        <v>11</v>
      </c>
      <c r="B16" s="106" t="s">
        <v>1</v>
      </c>
      <c r="C16" s="9">
        <v>3000</v>
      </c>
      <c r="D16" s="9">
        <v>0</v>
      </c>
      <c r="E16" s="102">
        <f>+C16+D16</f>
        <v>3000</v>
      </c>
      <c r="F16" s="9">
        <f t="shared" si="3"/>
        <v>0</v>
      </c>
      <c r="G16" s="9">
        <v>3000</v>
      </c>
      <c r="H16" s="125">
        <f aca="true" t="shared" si="4" ref="H16:H24">+G16/E16</f>
        <v>1</v>
      </c>
      <c r="I16" s="130"/>
    </row>
    <row r="17" spans="1:9" s="10" customFormat="1" ht="12.75">
      <c r="A17" s="8">
        <v>12</v>
      </c>
      <c r="B17" s="139" t="s">
        <v>127</v>
      </c>
      <c r="C17" s="9">
        <v>80000</v>
      </c>
      <c r="D17" s="9">
        <v>0</v>
      </c>
      <c r="E17" s="102">
        <f>+C17+D17</f>
        <v>80000</v>
      </c>
      <c r="F17" s="9">
        <f t="shared" si="3"/>
        <v>0</v>
      </c>
      <c r="G17" s="9">
        <v>80000</v>
      </c>
      <c r="H17" s="125">
        <f t="shared" si="4"/>
        <v>1</v>
      </c>
      <c r="I17" s="118"/>
    </row>
    <row r="18" spans="1:9" s="10" customFormat="1" ht="12.75">
      <c r="A18" s="8">
        <v>13</v>
      </c>
      <c r="B18" s="111" t="s">
        <v>128</v>
      </c>
      <c r="C18" s="9">
        <v>65057</v>
      </c>
      <c r="D18" s="9">
        <v>0</v>
      </c>
      <c r="E18" s="102">
        <f>+C18+D18</f>
        <v>65057</v>
      </c>
      <c r="F18" s="9">
        <f t="shared" si="3"/>
        <v>0</v>
      </c>
      <c r="G18" s="9">
        <v>65057</v>
      </c>
      <c r="H18" s="125">
        <f t="shared" si="4"/>
        <v>1</v>
      </c>
      <c r="I18" s="118"/>
    </row>
    <row r="19" spans="1:9" ht="12.75">
      <c r="A19" s="8">
        <v>14</v>
      </c>
      <c r="B19" s="112" t="s">
        <v>149</v>
      </c>
      <c r="C19" s="9"/>
      <c r="D19" s="9"/>
      <c r="E19" s="9"/>
      <c r="F19" s="9">
        <v>10000</v>
      </c>
      <c r="G19" s="102">
        <f>+E19+F19</f>
        <v>10000</v>
      </c>
      <c r="H19" s="123"/>
      <c r="I19" s="130"/>
    </row>
    <row r="20" spans="1:9" ht="12.75">
      <c r="A20" s="8">
        <v>15</v>
      </c>
      <c r="B20" s="112" t="s">
        <v>148</v>
      </c>
      <c r="C20" s="9"/>
      <c r="D20" s="9"/>
      <c r="E20" s="9"/>
      <c r="F20" s="9">
        <v>15000</v>
      </c>
      <c r="G20" s="102">
        <f>+E20+F20</f>
        <v>15000</v>
      </c>
      <c r="H20" s="123"/>
      <c r="I20" s="130"/>
    </row>
    <row r="21" spans="1:9" s="10" customFormat="1" ht="12.75">
      <c r="A21" s="8">
        <v>16</v>
      </c>
      <c r="B21" s="111" t="s">
        <v>129</v>
      </c>
      <c r="C21" s="9">
        <v>103245</v>
      </c>
      <c r="D21" s="9">
        <v>0</v>
      </c>
      <c r="E21" s="102">
        <f>+C21+D21</f>
        <v>103245</v>
      </c>
      <c r="F21" s="9">
        <f t="shared" si="3"/>
        <v>0</v>
      </c>
      <c r="G21" s="9">
        <v>103245</v>
      </c>
      <c r="H21" s="125">
        <f t="shared" si="4"/>
        <v>1</v>
      </c>
      <c r="I21" s="118"/>
    </row>
    <row r="22" spans="1:9" s="10" customFormat="1" ht="12.75">
      <c r="A22" s="8">
        <v>17</v>
      </c>
      <c r="B22" s="140" t="s">
        <v>130</v>
      </c>
      <c r="C22" s="9">
        <v>1200</v>
      </c>
      <c r="D22" s="9">
        <v>0</v>
      </c>
      <c r="E22" s="102">
        <f>+C22+D22</f>
        <v>1200</v>
      </c>
      <c r="F22" s="9">
        <f t="shared" si="3"/>
        <v>0</v>
      </c>
      <c r="G22" s="9">
        <v>1200</v>
      </c>
      <c r="H22" s="125">
        <f t="shared" si="4"/>
        <v>1</v>
      </c>
      <c r="I22" s="118"/>
    </row>
    <row r="23" spans="1:9" ht="12.75">
      <c r="A23" s="8">
        <v>18</v>
      </c>
      <c r="B23" s="113" t="s">
        <v>150</v>
      </c>
      <c r="C23" s="9"/>
      <c r="D23" s="9"/>
      <c r="E23" s="9"/>
      <c r="F23" s="9">
        <v>137060</v>
      </c>
      <c r="G23" s="102">
        <f>+E23+F23</f>
        <v>137060</v>
      </c>
      <c r="H23" s="123"/>
      <c r="I23" s="130"/>
    </row>
    <row r="24" spans="1:9" ht="18" customHeight="1" thickBot="1">
      <c r="A24" s="61">
        <v>19</v>
      </c>
      <c r="B24" s="114" t="s">
        <v>2</v>
      </c>
      <c r="C24" s="116">
        <f>SUM(C16:C22)</f>
        <v>252502</v>
      </c>
      <c r="D24" s="116">
        <v>0</v>
      </c>
      <c r="E24" s="116">
        <f>SUM(E16:E22)</f>
        <v>252502</v>
      </c>
      <c r="F24" s="116">
        <f>SUM(F16:F22)</f>
        <v>25000</v>
      </c>
      <c r="G24" s="116">
        <f>SUM(G16:G23)</f>
        <v>414562</v>
      </c>
      <c r="H24" s="126">
        <f t="shared" si="4"/>
        <v>1.6418166984815963</v>
      </c>
      <c r="I24" s="130"/>
    </row>
    <row r="25" spans="1:9" ht="22.5" customHeight="1" hidden="1">
      <c r="A25" s="4"/>
      <c r="B25" s="72" t="s">
        <v>22</v>
      </c>
      <c r="C25" s="67"/>
      <c r="D25" s="67">
        <f aca="true" t="shared" si="5" ref="D25:D31">+E25-C25</f>
        <v>0</v>
      </c>
      <c r="E25" s="67"/>
      <c r="F25" s="67">
        <f t="shared" si="3"/>
        <v>0</v>
      </c>
      <c r="G25" s="67"/>
      <c r="H25" s="127" t="e">
        <f aca="true" t="shared" si="6" ref="H25:H31">+E25/C25</f>
        <v>#DIV/0!</v>
      </c>
      <c r="I25" s="130"/>
    </row>
    <row r="26" spans="1:9" ht="13.5" hidden="1" thickBot="1">
      <c r="A26" s="4">
        <v>19</v>
      </c>
      <c r="B26" s="69" t="s">
        <v>79</v>
      </c>
      <c r="C26" s="67"/>
      <c r="D26" s="67">
        <f t="shared" si="5"/>
        <v>0</v>
      </c>
      <c r="E26" s="67"/>
      <c r="F26" s="67">
        <f t="shared" si="3"/>
        <v>0</v>
      </c>
      <c r="G26" s="67"/>
      <c r="H26" s="127" t="e">
        <f t="shared" si="6"/>
        <v>#DIV/0!</v>
      </c>
      <c r="I26" s="130"/>
    </row>
    <row r="27" spans="1:9" s="10" customFormat="1" ht="13.5" hidden="1" thickBot="1">
      <c r="A27" s="8">
        <v>20</v>
      </c>
      <c r="B27" s="71" t="s">
        <v>80</v>
      </c>
      <c r="C27" s="9"/>
      <c r="D27" s="9">
        <f t="shared" si="5"/>
        <v>0</v>
      </c>
      <c r="E27" s="9"/>
      <c r="F27" s="9">
        <f t="shared" si="3"/>
        <v>0</v>
      </c>
      <c r="G27" s="9"/>
      <c r="H27" s="125" t="e">
        <f t="shared" si="6"/>
        <v>#DIV/0!</v>
      </c>
      <c r="I27" s="130"/>
    </row>
    <row r="28" spans="1:9" s="10" customFormat="1" ht="13.5" hidden="1" thickBot="1">
      <c r="A28" s="8">
        <v>21</v>
      </c>
      <c r="B28" s="71" t="s">
        <v>78</v>
      </c>
      <c r="C28" s="9"/>
      <c r="D28" s="9">
        <f t="shared" si="5"/>
        <v>0</v>
      </c>
      <c r="E28" s="9"/>
      <c r="F28" s="9">
        <f t="shared" si="3"/>
        <v>0</v>
      </c>
      <c r="G28" s="9"/>
      <c r="H28" s="125" t="e">
        <f t="shared" si="6"/>
        <v>#DIV/0!</v>
      </c>
      <c r="I28" s="130"/>
    </row>
    <row r="29" spans="1:9" s="10" customFormat="1" ht="13.5" hidden="1" thickBot="1">
      <c r="A29" s="8">
        <v>22</v>
      </c>
      <c r="B29" s="71" t="s">
        <v>85</v>
      </c>
      <c r="C29" s="9"/>
      <c r="D29" s="9">
        <f t="shared" si="5"/>
        <v>0</v>
      </c>
      <c r="E29" s="9"/>
      <c r="F29" s="9">
        <f t="shared" si="3"/>
        <v>0</v>
      </c>
      <c r="G29" s="9"/>
      <c r="H29" s="125" t="e">
        <f t="shared" si="6"/>
        <v>#DIV/0!</v>
      </c>
      <c r="I29" s="130"/>
    </row>
    <row r="30" spans="1:9" ht="28.5" customHeight="1" hidden="1">
      <c r="A30" s="61">
        <v>23</v>
      </c>
      <c r="B30" s="70" t="s">
        <v>84</v>
      </c>
      <c r="C30" s="11">
        <f>SUM(C26:C29)</f>
        <v>0</v>
      </c>
      <c r="D30" s="11">
        <f t="shared" si="5"/>
        <v>0</v>
      </c>
      <c r="E30" s="11">
        <f>SUM(E26:E29)</f>
        <v>0</v>
      </c>
      <c r="F30" s="11">
        <f t="shared" si="3"/>
        <v>0</v>
      </c>
      <c r="G30" s="11">
        <f>SUM(G26:G29)</f>
        <v>0</v>
      </c>
      <c r="H30" s="124" t="e">
        <f t="shared" si="6"/>
        <v>#DIV/0!</v>
      </c>
      <c r="I30" s="130"/>
    </row>
    <row r="31" spans="1:9" s="10" customFormat="1" ht="24" customHeight="1" hidden="1" thickBot="1">
      <c r="A31" s="65">
        <v>24</v>
      </c>
      <c r="B31" s="73" t="s">
        <v>77</v>
      </c>
      <c r="C31" s="68"/>
      <c r="D31" s="68">
        <f t="shared" si="5"/>
        <v>0</v>
      </c>
      <c r="E31" s="68"/>
      <c r="F31" s="68">
        <f t="shared" si="3"/>
        <v>0</v>
      </c>
      <c r="G31" s="68"/>
      <c r="H31" s="128" t="e">
        <f t="shared" si="6"/>
        <v>#DIV/0!</v>
      </c>
      <c r="I31" s="130"/>
    </row>
    <row r="32" spans="1:9" ht="31.5" customHeight="1" thickBot="1">
      <c r="A32" s="2"/>
      <c r="B32" s="74" t="s">
        <v>87</v>
      </c>
      <c r="C32" s="105">
        <f>C12+C24+C13+C14</f>
        <v>594492</v>
      </c>
      <c r="D32" s="105">
        <f>D12+D24+D13+D14</f>
        <v>90922.4</v>
      </c>
      <c r="E32" s="105">
        <f>E12+E24+E13+E14</f>
        <v>685414.4</v>
      </c>
      <c r="F32" s="105">
        <f t="shared" si="3"/>
        <v>162059.59999999998</v>
      </c>
      <c r="G32" s="105">
        <f>G12+G24+G13+G14</f>
        <v>847474</v>
      </c>
      <c r="H32" s="129">
        <f>+G32/E32</f>
        <v>1.2364403198999028</v>
      </c>
      <c r="I32" s="130"/>
    </row>
    <row r="33" spans="3:7" ht="12.75">
      <c r="C33" s="59"/>
      <c r="D33" s="130"/>
      <c r="E33" s="130"/>
      <c r="F33" s="130"/>
      <c r="G33" s="130"/>
    </row>
    <row r="34" ht="12.75">
      <c r="C34" s="59"/>
    </row>
    <row r="35" ht="27" customHeight="1">
      <c r="C35" s="62"/>
    </row>
  </sheetData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indexed="45"/>
    <pageSetUpPr fitToPage="1"/>
  </sheetPr>
  <dimension ref="A1:BE46"/>
  <sheetViews>
    <sheetView workbookViewId="0" topLeftCell="A1">
      <selection activeCell="K36" sqref="K36"/>
    </sheetView>
  </sheetViews>
  <sheetFormatPr defaultColWidth="9.140625" defaultRowHeight="12.75"/>
  <cols>
    <col min="1" max="1" width="6.7109375" style="12" customWidth="1"/>
    <col min="2" max="2" width="48.00390625" style="12" customWidth="1"/>
    <col min="3" max="3" width="11.28125" style="12" customWidth="1"/>
    <col min="4" max="4" width="12.7109375" style="12" customWidth="1"/>
    <col min="5" max="5" width="13.28125" style="12" customWidth="1"/>
    <col min="6" max="6" width="12.7109375" style="12" customWidth="1"/>
    <col min="7" max="7" width="13.28125" style="12" customWidth="1"/>
    <col min="8" max="8" width="12.7109375" style="12" hidden="1" customWidth="1"/>
    <col min="9" max="9" width="13.28125" style="12" hidden="1" customWidth="1"/>
    <col min="10" max="16384" width="8.8515625" style="12" customWidth="1"/>
  </cols>
  <sheetData>
    <row r="1" spans="1:57" s="145" customFormat="1" ht="38.25">
      <c r="A1" s="143" t="s">
        <v>23</v>
      </c>
      <c r="B1" s="143" t="s">
        <v>24</v>
      </c>
      <c r="C1" s="151" t="s">
        <v>153</v>
      </c>
      <c r="D1" s="151" t="s">
        <v>191</v>
      </c>
      <c r="E1" s="220" t="s">
        <v>192</v>
      </c>
      <c r="F1" s="151" t="s">
        <v>204</v>
      </c>
      <c r="G1" s="268" t="s">
        <v>205</v>
      </c>
      <c r="H1" s="151" t="s">
        <v>200</v>
      </c>
      <c r="I1" s="220" t="s">
        <v>201</v>
      </c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</row>
    <row r="2" spans="1:57" ht="12.75">
      <c r="A2" s="13"/>
      <c r="B2" s="25"/>
      <c r="C2" s="15"/>
      <c r="D2" s="15"/>
      <c r="E2" s="15"/>
      <c r="F2" s="15"/>
      <c r="G2" s="255"/>
      <c r="H2" s="15"/>
      <c r="I2" s="15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s="45" customFormat="1" ht="12.75" customHeight="1" thickBo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9" ht="12.75">
      <c r="A4" s="46" t="s">
        <v>55</v>
      </c>
      <c r="B4" s="26" t="s">
        <v>56</v>
      </c>
      <c r="C4" s="219"/>
      <c r="D4" s="219"/>
      <c r="E4" s="219"/>
      <c r="F4" s="219"/>
      <c r="G4" s="256"/>
      <c r="H4" s="219"/>
      <c r="I4" s="219"/>
    </row>
    <row r="5" spans="1:9" ht="12.75">
      <c r="A5" s="47" t="s">
        <v>29</v>
      </c>
      <c r="B5" s="27" t="s">
        <v>4</v>
      </c>
      <c r="C5" s="157"/>
      <c r="D5" s="157"/>
      <c r="E5" s="157"/>
      <c r="F5" s="157"/>
      <c r="G5" s="257"/>
      <c r="H5" s="157"/>
      <c r="I5" s="157"/>
    </row>
    <row r="6" spans="1:9" ht="12.75">
      <c r="A6" s="47"/>
      <c r="B6" s="164" t="s">
        <v>57</v>
      </c>
      <c r="C6" s="158"/>
      <c r="D6" s="158"/>
      <c r="E6" s="158"/>
      <c r="F6" s="158"/>
      <c r="G6" s="258"/>
      <c r="H6" s="158"/>
      <c r="I6" s="158"/>
    </row>
    <row r="7" spans="1:9" ht="12.75">
      <c r="A7" s="47"/>
      <c r="B7" s="164" t="s">
        <v>58</v>
      </c>
      <c r="C7" s="158"/>
      <c r="D7" s="158"/>
      <c r="E7" s="158"/>
      <c r="F7" s="158"/>
      <c r="G7" s="258"/>
      <c r="H7" s="158"/>
      <c r="I7" s="158"/>
    </row>
    <row r="8" spans="1:9" ht="12.75">
      <c r="A8" s="47"/>
      <c r="B8" s="165" t="s">
        <v>59</v>
      </c>
      <c r="C8" s="158"/>
      <c r="D8" s="158"/>
      <c r="E8" s="158"/>
      <c r="F8" s="158"/>
      <c r="G8" s="258"/>
      <c r="H8" s="158"/>
      <c r="I8" s="158"/>
    </row>
    <row r="9" spans="1:9" ht="12.75">
      <c r="A9" s="13" t="s">
        <v>32</v>
      </c>
      <c r="B9" s="27" t="s">
        <v>181</v>
      </c>
      <c r="C9" s="157"/>
      <c r="D9" s="157"/>
      <c r="E9" s="157"/>
      <c r="F9" s="157"/>
      <c r="G9" s="257"/>
      <c r="H9" s="157"/>
      <c r="I9" s="157"/>
    </row>
    <row r="10" spans="1:9" ht="12.75">
      <c r="A10" s="47" t="s">
        <v>35</v>
      </c>
      <c r="B10" s="166" t="s">
        <v>60</v>
      </c>
      <c r="C10" s="157">
        <f>SUM(C11:C16)</f>
        <v>214</v>
      </c>
      <c r="D10" s="157">
        <f>SUM(D11:D16)</f>
        <v>0</v>
      </c>
      <c r="E10" s="157">
        <f>D10+C10</f>
        <v>214</v>
      </c>
      <c r="F10" s="157">
        <f>SUM(F11:F16)</f>
        <v>95</v>
      </c>
      <c r="G10" s="257">
        <f>+F10/E10</f>
        <v>0.4439252336448598</v>
      </c>
      <c r="H10" s="157">
        <f>SUM(H11:H16)</f>
        <v>0</v>
      </c>
      <c r="I10" s="157">
        <f>H10+E10</f>
        <v>214</v>
      </c>
    </row>
    <row r="11" spans="1:9" ht="12.75">
      <c r="A11" s="47" t="s">
        <v>175</v>
      </c>
      <c r="B11" s="165" t="s">
        <v>124</v>
      </c>
      <c r="C11" s="158"/>
      <c r="D11" s="158"/>
      <c r="E11" s="158">
        <f aca="true" t="shared" si="0" ref="E11:E38">D11+C11</f>
        <v>0</v>
      </c>
      <c r="F11" s="158"/>
      <c r="G11" s="258"/>
      <c r="H11" s="158"/>
      <c r="I11" s="158">
        <f aca="true" t="shared" si="1" ref="I11:I38">H11+E11</f>
        <v>0</v>
      </c>
    </row>
    <row r="12" spans="1:9" ht="12.75">
      <c r="A12" s="47" t="s">
        <v>176</v>
      </c>
      <c r="B12" s="165" t="s">
        <v>117</v>
      </c>
      <c r="C12" s="158"/>
      <c r="D12" s="158"/>
      <c r="E12" s="158">
        <f t="shared" si="0"/>
        <v>0</v>
      </c>
      <c r="F12" s="158"/>
      <c r="G12" s="258"/>
      <c r="H12" s="158"/>
      <c r="I12" s="158">
        <f t="shared" si="1"/>
        <v>0</v>
      </c>
    </row>
    <row r="13" spans="1:9" ht="12.75">
      <c r="A13" s="47" t="s">
        <v>177</v>
      </c>
      <c r="B13" s="165" t="s">
        <v>125</v>
      </c>
      <c r="C13" s="158"/>
      <c r="D13" s="158"/>
      <c r="E13" s="158">
        <f t="shared" si="0"/>
        <v>0</v>
      </c>
      <c r="F13" s="158"/>
      <c r="G13" s="258"/>
      <c r="H13" s="158"/>
      <c r="I13" s="158">
        <f t="shared" si="1"/>
        <v>0</v>
      </c>
    </row>
    <row r="14" spans="1:9" ht="12.75">
      <c r="A14" s="47" t="s">
        <v>178</v>
      </c>
      <c r="B14" s="165" t="s">
        <v>118</v>
      </c>
      <c r="C14" s="158">
        <v>45</v>
      </c>
      <c r="D14" s="158"/>
      <c r="E14" s="158">
        <f t="shared" si="0"/>
        <v>45</v>
      </c>
      <c r="F14" s="158">
        <v>12</v>
      </c>
      <c r="G14" s="258">
        <f>+F14/E14</f>
        <v>0.26666666666666666</v>
      </c>
      <c r="H14" s="158"/>
      <c r="I14" s="158">
        <f t="shared" si="1"/>
        <v>45</v>
      </c>
    </row>
    <row r="15" spans="1:9" ht="12.75">
      <c r="A15" s="47" t="s">
        <v>179</v>
      </c>
      <c r="B15" s="165" t="s">
        <v>119</v>
      </c>
      <c r="C15" s="158"/>
      <c r="D15" s="158"/>
      <c r="E15" s="158">
        <f t="shared" si="0"/>
        <v>0</v>
      </c>
      <c r="F15" s="158"/>
      <c r="G15" s="258"/>
      <c r="H15" s="158"/>
      <c r="I15" s="158">
        <f t="shared" si="1"/>
        <v>0</v>
      </c>
    </row>
    <row r="16" spans="1:9" ht="12.75">
      <c r="A16" s="47" t="s">
        <v>180</v>
      </c>
      <c r="B16" s="165" t="s">
        <v>120</v>
      </c>
      <c r="C16" s="158">
        <v>169</v>
      </c>
      <c r="D16" s="158"/>
      <c r="E16" s="158">
        <f t="shared" si="0"/>
        <v>169</v>
      </c>
      <c r="F16" s="158">
        <f>53+30</f>
        <v>83</v>
      </c>
      <c r="G16" s="258">
        <f>+F16/E16</f>
        <v>0.4911242603550296</v>
      </c>
      <c r="H16" s="158"/>
      <c r="I16" s="158">
        <f t="shared" si="1"/>
        <v>169</v>
      </c>
    </row>
    <row r="17" spans="1:9" ht="12.75">
      <c r="A17" s="47" t="s">
        <v>37</v>
      </c>
      <c r="B17" s="166" t="s">
        <v>61</v>
      </c>
      <c r="C17" s="157">
        <v>0</v>
      </c>
      <c r="D17" s="157">
        <v>0</v>
      </c>
      <c r="E17" s="157">
        <f t="shared" si="0"/>
        <v>0</v>
      </c>
      <c r="F17" s="157">
        <v>0</v>
      </c>
      <c r="G17" s="257"/>
      <c r="H17" s="157">
        <v>0</v>
      </c>
      <c r="I17" s="157">
        <f t="shared" si="1"/>
        <v>0</v>
      </c>
    </row>
    <row r="18" spans="1:9" ht="12.75">
      <c r="A18" s="47" t="s">
        <v>40</v>
      </c>
      <c r="B18" s="166" t="s">
        <v>62</v>
      </c>
      <c r="C18" s="157">
        <v>0</v>
      </c>
      <c r="D18" s="157">
        <v>0</v>
      </c>
      <c r="E18" s="157">
        <f t="shared" si="0"/>
        <v>0</v>
      </c>
      <c r="F18" s="157">
        <v>0</v>
      </c>
      <c r="G18" s="257"/>
      <c r="H18" s="157">
        <v>0</v>
      </c>
      <c r="I18" s="157">
        <f t="shared" si="1"/>
        <v>0</v>
      </c>
    </row>
    <row r="19" spans="1:9" ht="12.75">
      <c r="A19" s="47" t="s">
        <v>42</v>
      </c>
      <c r="B19" s="27" t="s">
        <v>10</v>
      </c>
      <c r="C19" s="157">
        <v>0</v>
      </c>
      <c r="D19" s="157">
        <v>1500</v>
      </c>
      <c r="E19" s="157">
        <f t="shared" si="0"/>
        <v>1500</v>
      </c>
      <c r="F19" s="157"/>
      <c r="G19" s="257">
        <f>+F19/E19</f>
        <v>0</v>
      </c>
      <c r="H19" s="157">
        <v>500</v>
      </c>
      <c r="I19" s="157">
        <f t="shared" si="1"/>
        <v>2000</v>
      </c>
    </row>
    <row r="20" spans="1:9" ht="13.5" thickBot="1">
      <c r="A20" s="47" t="s">
        <v>43</v>
      </c>
      <c r="B20" s="25" t="s">
        <v>76</v>
      </c>
      <c r="C20" s="159">
        <v>0</v>
      </c>
      <c r="D20" s="159">
        <v>0</v>
      </c>
      <c r="E20" s="159">
        <f t="shared" si="0"/>
        <v>0</v>
      </c>
      <c r="F20" s="159">
        <v>0</v>
      </c>
      <c r="G20" s="259"/>
      <c r="H20" s="159">
        <v>0</v>
      </c>
      <c r="I20" s="159">
        <f t="shared" si="1"/>
        <v>0</v>
      </c>
    </row>
    <row r="21" spans="1:9" ht="13.5" thickBot="1">
      <c r="A21" s="50" t="s">
        <v>27</v>
      </c>
      <c r="B21" s="167" t="s">
        <v>90</v>
      </c>
      <c r="C21" s="214">
        <f>SUM(C5,C9,C10,C17,C18,C19:C20)</f>
        <v>214</v>
      </c>
      <c r="D21" s="214">
        <f>SUM(D5,D9,D10,D17,D18,D19:D20)</f>
        <v>1500</v>
      </c>
      <c r="E21" s="214">
        <f t="shared" si="0"/>
        <v>1714</v>
      </c>
      <c r="F21" s="214">
        <f>SUM(F5,F9,F10,F17,F18,F19:F20)</f>
        <v>95</v>
      </c>
      <c r="G21" s="260">
        <f>+F21/E21</f>
        <v>0.05542590431738623</v>
      </c>
      <c r="H21" s="214">
        <f>SUM(H5,H9,H10,H17,H18,H19:H20)</f>
        <v>500</v>
      </c>
      <c r="I21" s="214">
        <f t="shared" si="1"/>
        <v>2214</v>
      </c>
    </row>
    <row r="22" spans="1:9" ht="12.75">
      <c r="A22" s="13"/>
      <c r="B22" s="18"/>
      <c r="C22" s="156"/>
      <c r="D22" s="156"/>
      <c r="E22" s="156">
        <f t="shared" si="0"/>
        <v>0</v>
      </c>
      <c r="F22" s="156"/>
      <c r="G22" s="258"/>
      <c r="H22" s="156"/>
      <c r="I22" s="156">
        <f t="shared" si="1"/>
        <v>0</v>
      </c>
    </row>
    <row r="23" spans="1:9" ht="12.75">
      <c r="A23" s="47" t="s">
        <v>47</v>
      </c>
      <c r="B23" s="27" t="s">
        <v>63</v>
      </c>
      <c r="C23" s="160"/>
      <c r="D23" s="160"/>
      <c r="E23" s="160">
        <f t="shared" si="0"/>
        <v>0</v>
      </c>
      <c r="F23" s="160"/>
      <c r="G23" s="261"/>
      <c r="H23" s="160"/>
      <c r="I23" s="160">
        <f t="shared" si="1"/>
        <v>0</v>
      </c>
    </row>
    <row r="24" spans="1:9" ht="12.75">
      <c r="A24" s="47" t="s">
        <v>32</v>
      </c>
      <c r="B24" s="22" t="s">
        <v>64</v>
      </c>
      <c r="C24" s="154"/>
      <c r="D24" s="154"/>
      <c r="E24" s="154">
        <f t="shared" si="0"/>
        <v>0</v>
      </c>
      <c r="F24" s="154"/>
      <c r="G24" s="262"/>
      <c r="H24" s="154"/>
      <c r="I24" s="154">
        <f t="shared" si="1"/>
        <v>0</v>
      </c>
    </row>
    <row r="25" spans="1:9" ht="13.5" thickBot="1">
      <c r="A25" s="47" t="s">
        <v>35</v>
      </c>
      <c r="B25" s="77" t="s">
        <v>5</v>
      </c>
      <c r="C25" s="154"/>
      <c r="D25" s="154"/>
      <c r="E25" s="154">
        <f t="shared" si="0"/>
        <v>0</v>
      </c>
      <c r="F25" s="154"/>
      <c r="G25" s="262"/>
      <c r="H25" s="154"/>
      <c r="I25" s="154">
        <f t="shared" si="1"/>
        <v>0</v>
      </c>
    </row>
    <row r="26" spans="1:9" ht="13.5" thickBot="1">
      <c r="A26" s="51" t="s">
        <v>47</v>
      </c>
      <c r="B26" s="94" t="s">
        <v>65</v>
      </c>
      <c r="C26" s="214">
        <f>SUM(C24:C25)</f>
        <v>0</v>
      </c>
      <c r="D26" s="214">
        <f>SUM(D24:D25)</f>
        <v>0</v>
      </c>
      <c r="E26" s="214">
        <f t="shared" si="0"/>
        <v>0</v>
      </c>
      <c r="F26" s="214">
        <f>SUM(F24:F25)</f>
        <v>0</v>
      </c>
      <c r="G26" s="260"/>
      <c r="H26" s="214">
        <f>SUM(H24:H25)</f>
        <v>0</v>
      </c>
      <c r="I26" s="214">
        <f t="shared" si="1"/>
        <v>0</v>
      </c>
    </row>
    <row r="27" spans="1:9" ht="12.75">
      <c r="A27" s="47" t="s">
        <v>53</v>
      </c>
      <c r="B27" s="27" t="s">
        <v>66</v>
      </c>
      <c r="C27" s="160"/>
      <c r="D27" s="160"/>
      <c r="E27" s="160">
        <f t="shared" si="0"/>
        <v>0</v>
      </c>
      <c r="F27" s="160"/>
      <c r="G27" s="261"/>
      <c r="H27" s="160"/>
      <c r="I27" s="160">
        <f t="shared" si="1"/>
        <v>0</v>
      </c>
    </row>
    <row r="28" spans="1:9" ht="12.75">
      <c r="A28" s="47" t="s">
        <v>29</v>
      </c>
      <c r="B28" s="168" t="s">
        <v>6</v>
      </c>
      <c r="C28" s="157">
        <f>SUM(C29:C34)</f>
        <v>0</v>
      </c>
      <c r="D28" s="157">
        <f>SUM(D29:D34)</f>
        <v>0</v>
      </c>
      <c r="E28" s="157">
        <f t="shared" si="0"/>
        <v>0</v>
      </c>
      <c r="F28" s="157">
        <f>SUM(F29:F34)</f>
        <v>0</v>
      </c>
      <c r="G28" s="257"/>
      <c r="H28" s="157">
        <f>SUM(H29:H34)</f>
        <v>0</v>
      </c>
      <c r="I28" s="157">
        <f t="shared" si="1"/>
        <v>0</v>
      </c>
    </row>
    <row r="29" spans="1:9" ht="12.75">
      <c r="A29" s="52"/>
      <c r="B29" s="169" t="s">
        <v>67</v>
      </c>
      <c r="C29" s="161"/>
      <c r="D29" s="161"/>
      <c r="E29" s="161">
        <f t="shared" si="0"/>
        <v>0</v>
      </c>
      <c r="F29" s="161"/>
      <c r="G29" s="263"/>
      <c r="H29" s="161"/>
      <c r="I29" s="161">
        <f t="shared" si="1"/>
        <v>0</v>
      </c>
    </row>
    <row r="30" spans="1:9" ht="12.75">
      <c r="A30" s="52"/>
      <c r="B30" s="169" t="s">
        <v>68</v>
      </c>
      <c r="C30" s="162"/>
      <c r="D30" s="162"/>
      <c r="E30" s="162">
        <f t="shared" si="0"/>
        <v>0</v>
      </c>
      <c r="F30" s="162"/>
      <c r="G30" s="264"/>
      <c r="H30" s="162"/>
      <c r="I30" s="162">
        <f t="shared" si="1"/>
        <v>0</v>
      </c>
    </row>
    <row r="31" spans="1:9" ht="12.75">
      <c r="A31" s="52"/>
      <c r="B31" s="169" t="s">
        <v>0</v>
      </c>
      <c r="C31" s="162"/>
      <c r="D31" s="162"/>
      <c r="E31" s="162">
        <f t="shared" si="0"/>
        <v>0</v>
      </c>
      <c r="F31" s="162"/>
      <c r="G31" s="264"/>
      <c r="H31" s="162"/>
      <c r="I31" s="162">
        <f t="shared" si="1"/>
        <v>0</v>
      </c>
    </row>
    <row r="32" spans="1:9" ht="12.75">
      <c r="A32" s="47"/>
      <c r="B32" s="170" t="s">
        <v>69</v>
      </c>
      <c r="C32" s="160"/>
      <c r="D32" s="160"/>
      <c r="E32" s="160">
        <f t="shared" si="0"/>
        <v>0</v>
      </c>
      <c r="F32" s="160"/>
      <c r="G32" s="261"/>
      <c r="H32" s="160"/>
      <c r="I32" s="160">
        <f t="shared" si="1"/>
        <v>0</v>
      </c>
    </row>
    <row r="33" spans="1:9" ht="12.75">
      <c r="A33" s="52" t="s">
        <v>32</v>
      </c>
      <c r="B33" s="169" t="s">
        <v>12</v>
      </c>
      <c r="C33" s="162"/>
      <c r="D33" s="162"/>
      <c r="E33" s="162">
        <f t="shared" si="0"/>
        <v>0</v>
      </c>
      <c r="F33" s="162"/>
      <c r="G33" s="264"/>
      <c r="H33" s="162"/>
      <c r="I33" s="162">
        <f t="shared" si="1"/>
        <v>0</v>
      </c>
    </row>
    <row r="34" spans="1:9" ht="13.5" thickBot="1">
      <c r="A34" s="52"/>
      <c r="B34" s="169" t="s">
        <v>81</v>
      </c>
      <c r="C34" s="162"/>
      <c r="D34" s="162"/>
      <c r="E34" s="162">
        <f t="shared" si="0"/>
        <v>0</v>
      </c>
      <c r="F34" s="162"/>
      <c r="G34" s="264"/>
      <c r="H34" s="162"/>
      <c r="I34" s="162">
        <f t="shared" si="1"/>
        <v>0</v>
      </c>
    </row>
    <row r="35" spans="1:9" ht="13.5" thickBot="1">
      <c r="A35" s="51" t="s">
        <v>53</v>
      </c>
      <c r="B35" s="94" t="s">
        <v>70</v>
      </c>
      <c r="C35" s="214">
        <f>C28</f>
        <v>0</v>
      </c>
      <c r="D35" s="214">
        <f>D28</f>
        <v>0</v>
      </c>
      <c r="E35" s="214">
        <f t="shared" si="0"/>
        <v>0</v>
      </c>
      <c r="F35" s="214">
        <f>F28</f>
        <v>0</v>
      </c>
      <c r="G35" s="260"/>
      <c r="H35" s="214">
        <f>H28</f>
        <v>0</v>
      </c>
      <c r="I35" s="214">
        <f t="shared" si="1"/>
        <v>0</v>
      </c>
    </row>
    <row r="36" spans="1:9" ht="13.5" thickBot="1">
      <c r="A36" s="53" t="s">
        <v>54</v>
      </c>
      <c r="B36" s="171" t="s">
        <v>71</v>
      </c>
      <c r="C36" s="215"/>
      <c r="D36" s="215"/>
      <c r="E36" s="215">
        <f t="shared" si="0"/>
        <v>0</v>
      </c>
      <c r="F36" s="215"/>
      <c r="G36" s="265"/>
      <c r="H36" s="215"/>
      <c r="I36" s="215">
        <f t="shared" si="1"/>
        <v>0</v>
      </c>
    </row>
    <row r="37" spans="1:9" ht="13.5" thickBot="1">
      <c r="A37" s="155" t="s">
        <v>54</v>
      </c>
      <c r="B37" s="94" t="s">
        <v>72</v>
      </c>
      <c r="C37" s="214"/>
      <c r="D37" s="214"/>
      <c r="E37" s="214">
        <f t="shared" si="0"/>
        <v>0</v>
      </c>
      <c r="F37" s="214"/>
      <c r="G37" s="260"/>
      <c r="H37" s="214"/>
      <c r="I37" s="214">
        <f t="shared" si="1"/>
        <v>0</v>
      </c>
    </row>
    <row r="38" spans="1:9" ht="18" customHeight="1" thickBot="1">
      <c r="A38" s="54"/>
      <c r="B38" s="172" t="s">
        <v>73</v>
      </c>
      <c r="C38" s="163">
        <f>C21+C26+C35+C36</f>
        <v>214</v>
      </c>
      <c r="D38" s="163">
        <f>D21+D26+D35+D36</f>
        <v>1500</v>
      </c>
      <c r="E38" s="163">
        <f t="shared" si="0"/>
        <v>1714</v>
      </c>
      <c r="F38" s="163">
        <f>F21+F26+F35+F36</f>
        <v>95</v>
      </c>
      <c r="G38" s="266">
        <f>+F38/E38</f>
        <v>0.05542590431738623</v>
      </c>
      <c r="H38" s="163">
        <f>H21+H26+H35+H36</f>
        <v>500</v>
      </c>
      <c r="I38" s="163">
        <f t="shared" si="1"/>
        <v>2214</v>
      </c>
    </row>
    <row r="39" spans="3:9" ht="18.75" customHeight="1" thickBot="1">
      <c r="C39" s="117"/>
      <c r="D39" s="117"/>
      <c r="E39" s="117"/>
      <c r="F39" s="117"/>
      <c r="G39" s="267"/>
      <c r="H39" s="117"/>
      <c r="I39" s="117"/>
    </row>
    <row r="40" spans="2:9" ht="12.75">
      <c r="B40" s="211" t="s">
        <v>122</v>
      </c>
      <c r="C40" s="212">
        <v>0</v>
      </c>
      <c r="D40" s="212">
        <v>0</v>
      </c>
      <c r="E40" s="221">
        <v>0</v>
      </c>
      <c r="F40" s="212">
        <v>0</v>
      </c>
      <c r="G40" s="271"/>
      <c r="H40" s="269">
        <v>0</v>
      </c>
      <c r="I40" s="221">
        <v>0</v>
      </c>
    </row>
    <row r="41" spans="2:9" ht="13.5" thickBot="1">
      <c r="B41" s="100" t="s">
        <v>123</v>
      </c>
      <c r="C41" s="213">
        <v>0</v>
      </c>
      <c r="D41" s="213">
        <v>0</v>
      </c>
      <c r="E41" s="222">
        <v>0</v>
      </c>
      <c r="F41" s="213">
        <v>0</v>
      </c>
      <c r="G41" s="272"/>
      <c r="H41" s="270">
        <v>0</v>
      </c>
      <c r="I41" s="222">
        <v>0</v>
      </c>
    </row>
    <row r="42" spans="2:9" ht="12.75">
      <c r="B42" s="38"/>
      <c r="C42" s="55"/>
      <c r="D42" s="55"/>
      <c r="E42" s="55"/>
      <c r="F42" s="55"/>
      <c r="G42" s="55"/>
      <c r="H42" s="55"/>
      <c r="I42" s="55"/>
    </row>
    <row r="43" spans="2:9" ht="12.75">
      <c r="B43" s="56"/>
      <c r="C43" s="153"/>
      <c r="D43" s="153"/>
      <c r="E43" s="153"/>
      <c r="F43" s="153"/>
      <c r="G43" s="153"/>
      <c r="H43" s="153"/>
      <c r="I43" s="153"/>
    </row>
    <row r="44" ht="12.75">
      <c r="B44" s="38"/>
    </row>
    <row r="45" ht="12.75">
      <c r="B45" s="38"/>
    </row>
    <row r="46" ht="12.75">
      <c r="B46" s="38"/>
    </row>
  </sheetData>
  <printOptions horizontalCentered="1"/>
  <pageMargins left="0.6299212598425197" right="0.4724409448818898" top="0.9448818897637796" bottom="0.5511811023622047" header="0.5118110236220472" footer="0.2755905511811024"/>
  <pageSetup fitToHeight="1" fitToWidth="1" horizontalDpi="600" verticalDpi="600" orientation="landscape" paperSize="9" scale="89" r:id="rId1"/>
  <headerFooter alignWithMargins="0">
    <oddHeader>&amp;L3.sz.melléklet&amp;C&amp;"Arial,Félkövér"&amp;12Nagykovácsi Német Nemzetiségi Önkormányzat
2012.évi kiadásai kiemelt előirányzatonként&amp;Radatok eFt-ban</oddHeader>
    <oddFooter>&amp;L&amp;"Arial,Dőlt"&amp;8&amp;D&amp;C&amp;"Arial,Dőlt"&amp;8&amp;P&amp;R&amp;"Arial,Dőlt"&amp;8&amp;F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tothnecsilla</cp:lastModifiedBy>
  <cp:lastPrinted>2012-07-11T09:13:17Z</cp:lastPrinted>
  <dcterms:created xsi:type="dcterms:W3CDTF">2008-07-24T13:43:35Z</dcterms:created>
  <dcterms:modified xsi:type="dcterms:W3CDTF">2012-09-03T16:08:12Z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